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W:\My Documents\_Trainee Met Programme\Dynamics\Papers\Geostrophic_Adjustment_&amp;_STJ_AndersP_Aug2018\"/>
    </mc:Choice>
  </mc:AlternateContent>
  <xr:revisionPtr revIDLastSave="0" documentId="13_ncr:1_{E0CAA62B-F78F-46DF-B518-A4B23150080A}" xr6:coauthVersionLast="45" xr6:coauthVersionMax="45" xr10:uidLastSave="{00000000-0000-0000-0000-000000000000}"/>
  <bookViews>
    <workbookView xWindow="-120" yWindow="2115" windowWidth="19530" windowHeight="25080" xr2:uid="{00000000-000D-0000-FFFF-FFFF00000000}"/>
  </bookViews>
  <sheets>
    <sheet name="Multiple trajectories" sheetId="5" r:id="rId1"/>
    <sheet name="Traj 1" sheetId="6" r:id="rId2"/>
    <sheet name="Traj 2" sheetId="8" r:id="rId3"/>
    <sheet name="Traj 3" sheetId="9" r:id="rId4"/>
    <sheet name="Traj 4" sheetId="11" r:id="rId5"/>
    <sheet name="Traj 5" sheetId="10" r:id="rId6"/>
  </sheets>
  <definedNames>
    <definedName name="alpha" localSheetId="0">'Multiple trajectories'!$P$55</definedName>
    <definedName name="alpha" localSheetId="1">'Traj 1'!$W$68</definedName>
    <definedName name="alpha" localSheetId="2">'Traj 2'!$W$68</definedName>
    <definedName name="alpha" localSheetId="3">'Traj 3'!$W$68</definedName>
    <definedName name="alpha" localSheetId="4">'Traj 4'!$W$68</definedName>
    <definedName name="alpha" localSheetId="5">'Traj 5'!$W$68</definedName>
    <definedName name="alpha">#REF!</definedName>
    <definedName name="displ" localSheetId="0">'Multiple trajectories'!$O$55</definedName>
    <definedName name="displ" localSheetId="1">'Traj 1'!$V$68</definedName>
    <definedName name="displ" localSheetId="2">'Traj 2'!$V$68</definedName>
    <definedName name="displ" localSheetId="3">'Traj 3'!$V$68</definedName>
    <definedName name="displ" localSheetId="4">'Traj 4'!$V$68</definedName>
    <definedName name="displ" localSheetId="5">'Traj 5'!$V$68</definedName>
    <definedName name="displ">#REF!</definedName>
    <definedName name="dp_dy" localSheetId="0">'Multiple trajectories'!#REF!</definedName>
    <definedName name="dp_dy" localSheetId="1">'Traj 1'!$D$5</definedName>
    <definedName name="dp_dy" localSheetId="2">'Traj 2'!$D$5</definedName>
    <definedName name="dp_dy" localSheetId="3">'Traj 3'!$D$5</definedName>
    <definedName name="dp_dy" localSheetId="4">'Traj 4'!$D$5</definedName>
    <definedName name="dp_dy" localSheetId="5">'Traj 5'!$D$5</definedName>
    <definedName name="dp_dy">#REF!</definedName>
    <definedName name="f" localSheetId="0">'Multiple trajectories'!#REF!</definedName>
    <definedName name="f" localSheetId="1">'Traj 1'!$D$8</definedName>
    <definedName name="f" localSheetId="2">'Traj 2'!$D$8</definedName>
    <definedName name="f" localSheetId="3">'Traj 3'!$D$8</definedName>
    <definedName name="f" localSheetId="4">'Traj 4'!$D$8</definedName>
    <definedName name="f" localSheetId="5">'Traj 5'!$D$8</definedName>
    <definedName name="f">#REF!</definedName>
    <definedName name="init_km_from_eq" localSheetId="0">'Multiple trajectories'!#REF!</definedName>
    <definedName name="init_km_from_eq" localSheetId="1">'Traj 1'!$H$7</definedName>
    <definedName name="init_km_from_eq" localSheetId="2">'Traj 2'!$H$7</definedName>
    <definedName name="init_km_from_eq" localSheetId="3">'Traj 3'!$H$7</definedName>
    <definedName name="init_km_from_eq" localSheetId="4">'Traj 4'!$H$7</definedName>
    <definedName name="init_km_from_eq" localSheetId="5">'Traj 5'!$H$7</definedName>
    <definedName name="init_km_from_eq">#REF!</definedName>
    <definedName name="latitude" localSheetId="0">'Multiple trajectories'!#REF!</definedName>
    <definedName name="latitude" localSheetId="1">'Traj 1'!$D$7</definedName>
    <definedName name="latitude" localSheetId="2">'Traj 2'!$D$7</definedName>
    <definedName name="latitude" localSheetId="3">'Traj 3'!$D$7</definedName>
    <definedName name="latitude" localSheetId="4">'Traj 4'!$D$7</definedName>
    <definedName name="latitude" localSheetId="5">'Traj 5'!$D$7</definedName>
    <definedName name="latitude">#REF!</definedName>
    <definedName name="rho" localSheetId="0">'Multiple trajectories'!#REF!</definedName>
    <definedName name="rho" localSheetId="1">'Traj 1'!$D$3</definedName>
    <definedName name="rho" localSheetId="2">'Traj 2'!$D$3</definedName>
    <definedName name="rho" localSheetId="3">'Traj 3'!$D$3</definedName>
    <definedName name="rho" localSheetId="4">'Traj 4'!$D$3</definedName>
    <definedName name="rho" localSheetId="5">'Traj 5'!$D$3</definedName>
    <definedName name="rho">#REF!</definedName>
    <definedName name="sharpness" localSheetId="0">'Multiple trajectories'!#REF!</definedName>
    <definedName name="sharpness" localSheetId="1">'Traj 1'!$D$6</definedName>
    <definedName name="sharpness" localSheetId="2">'Traj 2'!$D$6</definedName>
    <definedName name="sharpness" localSheetId="3">'Traj 3'!$D$6</definedName>
    <definedName name="sharpness" localSheetId="4">'Traj 4'!$D$6</definedName>
    <definedName name="sharpness" localSheetId="5">'Traj 5'!$D$6</definedName>
    <definedName name="sharpness">#REF!</definedName>
    <definedName name="time_step" localSheetId="0">'Multiple trajectories'!#REF!</definedName>
    <definedName name="time_step" localSheetId="1">'Traj 1'!$D$13</definedName>
    <definedName name="time_step" localSheetId="2">'Traj 2'!$D$13</definedName>
    <definedName name="time_step" localSheetId="3">'Traj 3'!$D$13</definedName>
    <definedName name="time_step" localSheetId="4">'Traj 4'!$D$13</definedName>
    <definedName name="time_step" localSheetId="5">'Traj 5'!$D$13</definedName>
    <definedName name="time_step">#REF!</definedName>
    <definedName name="timestep" localSheetId="0">'Multiple trajectories'!#REF!</definedName>
    <definedName name="timestep" localSheetId="1">'Traj 1'!#REF!</definedName>
    <definedName name="timestep" localSheetId="2">'Traj 2'!#REF!</definedName>
    <definedName name="timestep" localSheetId="3">'Traj 3'!#REF!</definedName>
    <definedName name="timestep" localSheetId="4">'Traj 4'!#REF!</definedName>
    <definedName name="timestep" localSheetId="5">'Traj 5'!#REF!</definedName>
    <definedName name="timestep">#REF!</definedName>
    <definedName name="uo" localSheetId="0">'Multiple trajectories'!#REF!</definedName>
    <definedName name="uo" localSheetId="1">'Traj 1'!$D$10</definedName>
    <definedName name="uo" localSheetId="2">'Traj 2'!$D$10</definedName>
    <definedName name="uo" localSheetId="3">'Traj 3'!$D$10</definedName>
    <definedName name="uo" localSheetId="4">'Traj 4'!$D$10</definedName>
    <definedName name="uo" localSheetId="5">'Traj 5'!$D$10</definedName>
    <definedName name="uo">#REF!</definedName>
    <definedName name="vo" localSheetId="0">'Multiple trajectories'!#REF!</definedName>
    <definedName name="vo" localSheetId="1">'Traj 1'!$D$11</definedName>
    <definedName name="vo" localSheetId="2">'Traj 2'!$D$11</definedName>
    <definedName name="vo" localSheetId="3">'Traj 3'!$D$11</definedName>
    <definedName name="vo" localSheetId="4">'Traj 4'!$D$11</definedName>
    <definedName name="vo" localSheetId="5">'Traj 5'!$D$11</definedName>
    <definedName name="v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5" l="1"/>
  <c r="V79" i="6"/>
  <c r="X79" i="6" s="1"/>
  <c r="D4" i="10"/>
  <c r="D4" i="8" l="1"/>
  <c r="D4" i="9"/>
  <c r="D4" i="11"/>
  <c r="C4" i="5"/>
  <c r="D7" i="10"/>
  <c r="D7" i="11"/>
  <c r="D7" i="8"/>
  <c r="E17" i="8" s="1"/>
  <c r="H17" i="8" s="1"/>
  <c r="D7" i="9"/>
  <c r="D7" i="6"/>
  <c r="H7" i="8" l="1"/>
  <c r="D8" i="8"/>
  <c r="D13" i="1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369" i="11" s="1"/>
  <c r="A370" i="11" s="1"/>
  <c r="A371" i="11" s="1"/>
  <c r="A372" i="11" s="1"/>
  <c r="A373" i="11" s="1"/>
  <c r="A374" i="11" s="1"/>
  <c r="A375" i="11" s="1"/>
  <c r="A376" i="11" s="1"/>
  <c r="A377" i="11" s="1"/>
  <c r="A378" i="11" s="1"/>
  <c r="A379" i="11" s="1"/>
  <c r="A380" i="11" s="1"/>
  <c r="A381" i="11" s="1"/>
  <c r="A382" i="11" s="1"/>
  <c r="A383" i="11" s="1"/>
  <c r="A384" i="11" s="1"/>
  <c r="A385" i="11" s="1"/>
  <c r="A386" i="11" s="1"/>
  <c r="A387" i="11" s="1"/>
  <c r="A388" i="11" s="1"/>
  <c r="A389" i="11" s="1"/>
  <c r="A390" i="11" s="1"/>
  <c r="A391" i="11" s="1"/>
  <c r="A392" i="11" s="1"/>
  <c r="A393" i="11" s="1"/>
  <c r="A394" i="11" s="1"/>
  <c r="A395" i="11" s="1"/>
  <c r="A396" i="11" s="1"/>
  <c r="A397" i="11" s="1"/>
  <c r="A398" i="11" s="1"/>
  <c r="A399" i="11" s="1"/>
  <c r="A400" i="11" s="1"/>
  <c r="U73" i="11"/>
  <c r="U74" i="11" s="1"/>
  <c r="V74" i="11" s="1"/>
  <c r="V72" i="11"/>
  <c r="E17" i="11"/>
  <c r="H17" i="11" s="1"/>
  <c r="D16" i="11"/>
  <c r="L8" i="11"/>
  <c r="D8" i="11"/>
  <c r="H7" i="11"/>
  <c r="D5" i="11"/>
  <c r="U74" i="10"/>
  <c r="U75" i="10" s="1"/>
  <c r="V75" i="10" s="1"/>
  <c r="U73" i="10"/>
  <c r="V73" i="10" s="1"/>
  <c r="V72" i="10"/>
  <c r="E17" i="10"/>
  <c r="H17" i="10" s="1"/>
  <c r="D16" i="10"/>
  <c r="L8" i="10"/>
  <c r="D8" i="10"/>
  <c r="H7" i="10"/>
  <c r="M11" i="10" s="1"/>
  <c r="V74" i="10" l="1"/>
  <c r="D13" i="6"/>
  <c r="D13" i="8"/>
  <c r="D13" i="10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369" i="10" s="1"/>
  <c r="A370" i="10" s="1"/>
  <c r="A371" i="10" s="1"/>
  <c r="A372" i="10" s="1"/>
  <c r="A373" i="10" s="1"/>
  <c r="A374" i="10" s="1"/>
  <c r="A375" i="10" s="1"/>
  <c r="A376" i="10" s="1"/>
  <c r="A377" i="10" s="1"/>
  <c r="A378" i="10" s="1"/>
  <c r="A379" i="10" s="1"/>
  <c r="A380" i="10" s="1"/>
  <c r="A381" i="10" s="1"/>
  <c r="A382" i="10" s="1"/>
  <c r="A383" i="10" s="1"/>
  <c r="A384" i="10" s="1"/>
  <c r="A385" i="10" s="1"/>
  <c r="A386" i="10" s="1"/>
  <c r="A387" i="10" s="1"/>
  <c r="A388" i="10" s="1"/>
  <c r="A389" i="10" s="1"/>
  <c r="A390" i="10" s="1"/>
  <c r="A391" i="10" s="1"/>
  <c r="A392" i="10" s="1"/>
  <c r="A393" i="10" s="1"/>
  <c r="A394" i="10" s="1"/>
  <c r="A395" i="10" s="1"/>
  <c r="A396" i="10" s="1"/>
  <c r="A397" i="10" s="1"/>
  <c r="A398" i="10" s="1"/>
  <c r="A399" i="10" s="1"/>
  <c r="A400" i="10" s="1"/>
  <c r="D13" i="9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369" i="9" s="1"/>
  <c r="A370" i="9" s="1"/>
  <c r="A371" i="9" s="1"/>
  <c r="A372" i="9" s="1"/>
  <c r="A373" i="9" s="1"/>
  <c r="A374" i="9" s="1"/>
  <c r="A375" i="9" s="1"/>
  <c r="A376" i="9" s="1"/>
  <c r="A377" i="9" s="1"/>
  <c r="A378" i="9" s="1"/>
  <c r="A379" i="9" s="1"/>
  <c r="A380" i="9" s="1"/>
  <c r="A381" i="9" s="1"/>
  <c r="A382" i="9" s="1"/>
  <c r="A383" i="9" s="1"/>
  <c r="A384" i="9" s="1"/>
  <c r="A385" i="9" s="1"/>
  <c r="A386" i="9" s="1"/>
  <c r="A387" i="9" s="1"/>
  <c r="A388" i="9" s="1"/>
  <c r="A389" i="9" s="1"/>
  <c r="A390" i="9" s="1"/>
  <c r="A391" i="9" s="1"/>
  <c r="A392" i="9" s="1"/>
  <c r="A393" i="9" s="1"/>
  <c r="A394" i="9" s="1"/>
  <c r="A395" i="9" s="1"/>
  <c r="A396" i="9" s="1"/>
  <c r="A397" i="9" s="1"/>
  <c r="A398" i="9" s="1"/>
  <c r="A399" i="9" s="1"/>
  <c r="A400" i="9" s="1"/>
  <c r="C17" i="11"/>
  <c r="I17" i="11"/>
  <c r="F18" i="11"/>
  <c r="G18" i="11" s="1"/>
  <c r="F17" i="11"/>
  <c r="G17" i="11" s="1"/>
  <c r="X74" i="11"/>
  <c r="J17" i="11"/>
  <c r="B17" i="11"/>
  <c r="M7" i="11"/>
  <c r="X72" i="11"/>
  <c r="V73" i="11"/>
  <c r="X73" i="11" s="1"/>
  <c r="U75" i="11"/>
  <c r="M11" i="11"/>
  <c r="D5" i="10"/>
  <c r="X72" i="10"/>
  <c r="X73" i="10"/>
  <c r="X74" i="10"/>
  <c r="X75" i="10"/>
  <c r="U76" i="10"/>
  <c r="M7" i="10"/>
  <c r="U73" i="9"/>
  <c r="V72" i="9"/>
  <c r="E17" i="9"/>
  <c r="H17" i="9" s="1"/>
  <c r="D16" i="9"/>
  <c r="L8" i="9"/>
  <c r="D8" i="9"/>
  <c r="H7" i="9"/>
  <c r="M7" i="9" s="1"/>
  <c r="D5" i="9"/>
  <c r="U73" i="8"/>
  <c r="U74" i="8" s="1"/>
  <c r="V74" i="8" s="1"/>
  <c r="V72" i="8"/>
  <c r="A18" i="8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D16" i="8"/>
  <c r="L8" i="8"/>
  <c r="D5" i="8"/>
  <c r="J17" i="8" s="1"/>
  <c r="V73" i="8" l="1"/>
  <c r="X72" i="9"/>
  <c r="X72" i="8"/>
  <c r="X73" i="8"/>
  <c r="X74" i="8"/>
  <c r="U75" i="8"/>
  <c r="C18" i="11"/>
  <c r="E18" i="11" s="1"/>
  <c r="H18" i="11" s="1"/>
  <c r="V75" i="11"/>
  <c r="X75" i="11" s="1"/>
  <c r="U76" i="11"/>
  <c r="D17" i="11"/>
  <c r="B18" i="11"/>
  <c r="I18" i="11"/>
  <c r="J18" i="11"/>
  <c r="U77" i="10"/>
  <c r="V76" i="10"/>
  <c r="X76" i="10" s="1"/>
  <c r="C17" i="10"/>
  <c r="J17" i="10"/>
  <c r="B17" i="10"/>
  <c r="I17" i="10"/>
  <c r="F18" i="10"/>
  <c r="G18" i="10" s="1"/>
  <c r="F17" i="10"/>
  <c r="G17" i="10" s="1"/>
  <c r="F18" i="9"/>
  <c r="G18" i="9" s="1"/>
  <c r="F17" i="9"/>
  <c r="G17" i="9" s="1"/>
  <c r="J17" i="9"/>
  <c r="B17" i="9"/>
  <c r="V73" i="9"/>
  <c r="X73" i="9" s="1"/>
  <c r="U74" i="9"/>
  <c r="C17" i="9"/>
  <c r="B17" i="8"/>
  <c r="D17" i="8" s="1"/>
  <c r="I17" i="9"/>
  <c r="M11" i="9"/>
  <c r="M11" i="8"/>
  <c r="M7" i="8"/>
  <c r="F18" i="8"/>
  <c r="G18" i="8" s="1"/>
  <c r="F17" i="8"/>
  <c r="G17" i="8" s="1"/>
  <c r="C17" i="8"/>
  <c r="I17" i="8"/>
  <c r="Q84" i="6"/>
  <c r="Q82" i="6"/>
  <c r="Q80" i="6"/>
  <c r="L79" i="6"/>
  <c r="L81" i="6" s="1"/>
  <c r="L83" i="6" s="1"/>
  <c r="L85" i="6" s="1"/>
  <c r="Q78" i="6"/>
  <c r="U73" i="6"/>
  <c r="V72" i="6"/>
  <c r="E17" i="6"/>
  <c r="H17" i="6" s="1"/>
  <c r="D16" i="6"/>
  <c r="A18" i="6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  <c r="A243" i="6" s="1"/>
  <c r="A244" i="6" s="1"/>
  <c r="A245" i="6" s="1"/>
  <c r="A246" i="6" s="1"/>
  <c r="A247" i="6" s="1"/>
  <c r="A248" i="6" s="1"/>
  <c r="A249" i="6" s="1"/>
  <c r="A250" i="6" s="1"/>
  <c r="A251" i="6" s="1"/>
  <c r="A252" i="6" s="1"/>
  <c r="A253" i="6" s="1"/>
  <c r="A254" i="6" s="1"/>
  <c r="A255" i="6" s="1"/>
  <c r="A256" i="6" s="1"/>
  <c r="A257" i="6" s="1"/>
  <c r="A258" i="6" s="1"/>
  <c r="A259" i="6" s="1"/>
  <c r="A260" i="6" s="1"/>
  <c r="A261" i="6" s="1"/>
  <c r="A262" i="6" s="1"/>
  <c r="A263" i="6" s="1"/>
  <c r="A264" i="6" s="1"/>
  <c r="A265" i="6" s="1"/>
  <c r="A266" i="6" s="1"/>
  <c r="A267" i="6" s="1"/>
  <c r="A268" i="6" s="1"/>
  <c r="A269" i="6" s="1"/>
  <c r="A270" i="6" s="1"/>
  <c r="A271" i="6" s="1"/>
  <c r="A272" i="6" s="1"/>
  <c r="A273" i="6" s="1"/>
  <c r="A274" i="6" s="1"/>
  <c r="A275" i="6" s="1"/>
  <c r="A276" i="6" s="1"/>
  <c r="A277" i="6" s="1"/>
  <c r="A278" i="6" s="1"/>
  <c r="A279" i="6" s="1"/>
  <c r="A280" i="6" s="1"/>
  <c r="A281" i="6" s="1"/>
  <c r="A282" i="6" s="1"/>
  <c r="A283" i="6" s="1"/>
  <c r="A284" i="6" s="1"/>
  <c r="A285" i="6" s="1"/>
  <c r="A286" i="6" s="1"/>
  <c r="A287" i="6" s="1"/>
  <c r="A288" i="6" s="1"/>
  <c r="A289" i="6" s="1"/>
  <c r="A290" i="6" s="1"/>
  <c r="A291" i="6" s="1"/>
  <c r="A292" i="6" s="1"/>
  <c r="A293" i="6" s="1"/>
  <c r="A294" i="6" s="1"/>
  <c r="A295" i="6" s="1"/>
  <c r="A296" i="6" s="1"/>
  <c r="A297" i="6" s="1"/>
  <c r="A298" i="6" s="1"/>
  <c r="A299" i="6" s="1"/>
  <c r="A300" i="6" s="1"/>
  <c r="A301" i="6" s="1"/>
  <c r="A302" i="6" s="1"/>
  <c r="A303" i="6" s="1"/>
  <c r="A304" i="6" s="1"/>
  <c r="A305" i="6" s="1"/>
  <c r="A306" i="6" s="1"/>
  <c r="A307" i="6" s="1"/>
  <c r="A308" i="6" s="1"/>
  <c r="A309" i="6" s="1"/>
  <c r="A310" i="6" s="1"/>
  <c r="A311" i="6" s="1"/>
  <c r="A312" i="6" s="1"/>
  <c r="A313" i="6" s="1"/>
  <c r="A314" i="6" s="1"/>
  <c r="A315" i="6" s="1"/>
  <c r="A316" i="6" s="1"/>
  <c r="A317" i="6" s="1"/>
  <c r="A318" i="6" s="1"/>
  <c r="A319" i="6" s="1"/>
  <c r="A320" i="6" s="1"/>
  <c r="A321" i="6" s="1"/>
  <c r="A322" i="6" s="1"/>
  <c r="A323" i="6" s="1"/>
  <c r="A324" i="6" s="1"/>
  <c r="A325" i="6" s="1"/>
  <c r="A326" i="6" s="1"/>
  <c r="A327" i="6" s="1"/>
  <c r="A328" i="6" s="1"/>
  <c r="A329" i="6" s="1"/>
  <c r="A330" i="6" s="1"/>
  <c r="A331" i="6" s="1"/>
  <c r="A332" i="6" s="1"/>
  <c r="A333" i="6" s="1"/>
  <c r="A334" i="6" s="1"/>
  <c r="A335" i="6" s="1"/>
  <c r="A336" i="6" s="1"/>
  <c r="A337" i="6" s="1"/>
  <c r="A338" i="6" s="1"/>
  <c r="A339" i="6" s="1"/>
  <c r="A340" i="6" s="1"/>
  <c r="A341" i="6" s="1"/>
  <c r="A342" i="6" s="1"/>
  <c r="A343" i="6" s="1"/>
  <c r="A344" i="6" s="1"/>
  <c r="A345" i="6" s="1"/>
  <c r="A346" i="6" s="1"/>
  <c r="A347" i="6" s="1"/>
  <c r="A348" i="6" s="1"/>
  <c r="A349" i="6" s="1"/>
  <c r="A350" i="6" s="1"/>
  <c r="A351" i="6" s="1"/>
  <c r="A352" i="6" s="1"/>
  <c r="A353" i="6" s="1"/>
  <c r="A354" i="6" s="1"/>
  <c r="A355" i="6" s="1"/>
  <c r="A356" i="6" s="1"/>
  <c r="A357" i="6" s="1"/>
  <c r="A358" i="6" s="1"/>
  <c r="A359" i="6" s="1"/>
  <c r="A360" i="6" s="1"/>
  <c r="A361" i="6" s="1"/>
  <c r="A362" i="6" s="1"/>
  <c r="A363" i="6" s="1"/>
  <c r="A364" i="6" s="1"/>
  <c r="A365" i="6" s="1"/>
  <c r="A366" i="6" s="1"/>
  <c r="A367" i="6" s="1"/>
  <c r="A368" i="6" s="1"/>
  <c r="A369" i="6" s="1"/>
  <c r="A370" i="6" s="1"/>
  <c r="A371" i="6" s="1"/>
  <c r="A372" i="6" s="1"/>
  <c r="A373" i="6" s="1"/>
  <c r="A374" i="6" s="1"/>
  <c r="A375" i="6" s="1"/>
  <c r="A376" i="6" s="1"/>
  <c r="A377" i="6" s="1"/>
  <c r="A378" i="6" s="1"/>
  <c r="A379" i="6" s="1"/>
  <c r="A380" i="6" s="1"/>
  <c r="A381" i="6" s="1"/>
  <c r="A382" i="6" s="1"/>
  <c r="A383" i="6" s="1"/>
  <c r="A384" i="6" s="1"/>
  <c r="A385" i="6" s="1"/>
  <c r="A386" i="6" s="1"/>
  <c r="A387" i="6" s="1"/>
  <c r="A388" i="6" s="1"/>
  <c r="A389" i="6" s="1"/>
  <c r="A390" i="6" s="1"/>
  <c r="A391" i="6" s="1"/>
  <c r="A392" i="6" s="1"/>
  <c r="A393" i="6" s="1"/>
  <c r="A394" i="6" s="1"/>
  <c r="A395" i="6" s="1"/>
  <c r="A396" i="6" s="1"/>
  <c r="A397" i="6" s="1"/>
  <c r="A398" i="6" s="1"/>
  <c r="A399" i="6" s="1"/>
  <c r="A400" i="6" s="1"/>
  <c r="L8" i="6"/>
  <c r="D8" i="6"/>
  <c r="H7" i="6"/>
  <c r="M11" i="6" s="1"/>
  <c r="D5" i="6"/>
  <c r="X72" i="6" l="1"/>
  <c r="V75" i="8"/>
  <c r="X75" i="8" s="1"/>
  <c r="U76" i="8"/>
  <c r="C19" i="11"/>
  <c r="E19" i="11" s="1"/>
  <c r="F19" i="11"/>
  <c r="G19" i="11" s="1"/>
  <c r="U77" i="11"/>
  <c r="V76" i="11"/>
  <c r="X76" i="11" s="1"/>
  <c r="D18" i="11"/>
  <c r="B19" i="11"/>
  <c r="J19" i="11"/>
  <c r="I19" i="11"/>
  <c r="B18" i="10"/>
  <c r="D17" i="10"/>
  <c r="J18" i="10"/>
  <c r="I18" i="10"/>
  <c r="C18" i="10"/>
  <c r="V77" i="10"/>
  <c r="X77" i="10" s="1"/>
  <c r="U78" i="10"/>
  <c r="C18" i="9"/>
  <c r="U75" i="9"/>
  <c r="V74" i="9"/>
  <c r="X74" i="9" s="1"/>
  <c r="B18" i="9"/>
  <c r="D17" i="9"/>
  <c r="J18" i="9"/>
  <c r="I18" i="9"/>
  <c r="B18" i="8"/>
  <c r="D18" i="8" s="1"/>
  <c r="C18" i="8"/>
  <c r="E18" i="8" s="1"/>
  <c r="J18" i="8"/>
  <c r="I18" i="8"/>
  <c r="C17" i="6"/>
  <c r="J17" i="6"/>
  <c r="B17" i="6"/>
  <c r="F18" i="6"/>
  <c r="G18" i="6" s="1"/>
  <c r="F17" i="6"/>
  <c r="G17" i="6" s="1"/>
  <c r="I17" i="6"/>
  <c r="U74" i="6"/>
  <c r="V73" i="6"/>
  <c r="X73" i="6" s="1"/>
  <c r="M7" i="6"/>
  <c r="U77" i="8" l="1"/>
  <c r="V76" i="8"/>
  <c r="X76" i="8" s="1"/>
  <c r="D19" i="11"/>
  <c r="V77" i="11"/>
  <c r="X77" i="11" s="1"/>
  <c r="U78" i="11"/>
  <c r="H19" i="11"/>
  <c r="J20" i="11" s="1"/>
  <c r="F20" i="11"/>
  <c r="G20" i="11" s="1"/>
  <c r="U79" i="10"/>
  <c r="V78" i="10"/>
  <c r="X78" i="10" s="1"/>
  <c r="E18" i="10"/>
  <c r="D18" i="10"/>
  <c r="D18" i="9"/>
  <c r="V75" i="9"/>
  <c r="X75" i="9" s="1"/>
  <c r="U76" i="9"/>
  <c r="E18" i="9"/>
  <c r="H18" i="8"/>
  <c r="B19" i="8" s="1"/>
  <c r="F19" i="8"/>
  <c r="G19" i="8" s="1"/>
  <c r="I18" i="6"/>
  <c r="J18" i="6"/>
  <c r="V74" i="6"/>
  <c r="X74" i="6" s="1"/>
  <c r="U75" i="6"/>
  <c r="D17" i="6"/>
  <c r="B18" i="6"/>
  <c r="C18" i="6"/>
  <c r="C19" i="8" l="1"/>
  <c r="E19" i="8" s="1"/>
  <c r="U78" i="8"/>
  <c r="V77" i="8"/>
  <c r="X77" i="8" s="1"/>
  <c r="V78" i="11"/>
  <c r="X78" i="11" s="1"/>
  <c r="U79" i="11"/>
  <c r="B20" i="11"/>
  <c r="C20" i="11"/>
  <c r="I20" i="11"/>
  <c r="H18" i="10"/>
  <c r="I19" i="10" s="1"/>
  <c r="F19" i="10"/>
  <c r="G19" i="10" s="1"/>
  <c r="V79" i="10"/>
  <c r="X79" i="10" s="1"/>
  <c r="U80" i="10"/>
  <c r="J19" i="8"/>
  <c r="U77" i="9"/>
  <c r="V76" i="9"/>
  <c r="X76" i="9" s="1"/>
  <c r="H18" i="9"/>
  <c r="J19" i="9" s="1"/>
  <c r="F19" i="9"/>
  <c r="G19" i="9" s="1"/>
  <c r="D19" i="8"/>
  <c r="I19" i="8"/>
  <c r="D18" i="6"/>
  <c r="E18" i="6"/>
  <c r="U76" i="6"/>
  <c r="V75" i="6"/>
  <c r="X75" i="6" s="1"/>
  <c r="V78" i="8" l="1"/>
  <c r="X78" i="8" s="1"/>
  <c r="U79" i="8"/>
  <c r="E20" i="11"/>
  <c r="J19" i="10"/>
  <c r="U80" i="11"/>
  <c r="V79" i="11"/>
  <c r="X79" i="11" s="1"/>
  <c r="D20" i="11"/>
  <c r="U81" i="10"/>
  <c r="V80" i="10"/>
  <c r="X80" i="10" s="1"/>
  <c r="C19" i="10"/>
  <c r="B19" i="10"/>
  <c r="B19" i="9"/>
  <c r="C19" i="9"/>
  <c r="V77" i="9"/>
  <c r="X77" i="9" s="1"/>
  <c r="U78" i="9"/>
  <c r="I19" i="9"/>
  <c r="H19" i="8"/>
  <c r="B20" i="8" s="1"/>
  <c r="F20" i="8"/>
  <c r="G20" i="8" s="1"/>
  <c r="V76" i="6"/>
  <c r="X76" i="6" s="1"/>
  <c r="U77" i="6"/>
  <c r="H18" i="6"/>
  <c r="C19" i="6" s="1"/>
  <c r="F19" i="6"/>
  <c r="G19" i="6" s="1"/>
  <c r="U80" i="8" l="1"/>
  <c r="V79" i="8"/>
  <c r="X79" i="8" s="1"/>
  <c r="I19" i="6"/>
  <c r="U81" i="11"/>
  <c r="V80" i="11"/>
  <c r="X80" i="11" s="1"/>
  <c r="H20" i="11"/>
  <c r="C21" i="11" s="1"/>
  <c r="F21" i="11"/>
  <c r="G21" i="11" s="1"/>
  <c r="E19" i="10"/>
  <c r="D19" i="10"/>
  <c r="U82" i="10"/>
  <c r="V81" i="10"/>
  <c r="X81" i="10" s="1"/>
  <c r="V78" i="9"/>
  <c r="X78" i="9" s="1"/>
  <c r="U79" i="9"/>
  <c r="J20" i="8"/>
  <c r="E19" i="9"/>
  <c r="I20" i="8"/>
  <c r="B19" i="6"/>
  <c r="D19" i="6" s="1"/>
  <c r="D19" i="9"/>
  <c r="D20" i="8"/>
  <c r="C20" i="8"/>
  <c r="E20" i="8" s="1"/>
  <c r="E19" i="6"/>
  <c r="J19" i="6"/>
  <c r="U78" i="6"/>
  <c r="V77" i="6"/>
  <c r="X77" i="6" s="1"/>
  <c r="U81" i="8" l="1"/>
  <c r="V80" i="8"/>
  <c r="X80" i="8" s="1"/>
  <c r="B21" i="11"/>
  <c r="I21" i="11"/>
  <c r="E21" i="11"/>
  <c r="V81" i="11"/>
  <c r="X81" i="11" s="1"/>
  <c r="U82" i="11"/>
  <c r="J21" i="11"/>
  <c r="V82" i="10"/>
  <c r="X82" i="10" s="1"/>
  <c r="U83" i="10"/>
  <c r="H19" i="10"/>
  <c r="B20" i="10" s="1"/>
  <c r="F20" i="10"/>
  <c r="G20" i="10" s="1"/>
  <c r="H19" i="9"/>
  <c r="C20" i="9" s="1"/>
  <c r="F20" i="9"/>
  <c r="G20" i="9" s="1"/>
  <c r="U80" i="9"/>
  <c r="V79" i="9"/>
  <c r="X79" i="9" s="1"/>
  <c r="H19" i="6"/>
  <c r="F20" i="6"/>
  <c r="G20" i="6" s="1"/>
  <c r="V78" i="6"/>
  <c r="X78" i="6" s="1"/>
  <c r="U79" i="6"/>
  <c r="U82" i="8" l="1"/>
  <c r="V81" i="8"/>
  <c r="X81" i="8" s="1"/>
  <c r="C20" i="10"/>
  <c r="E20" i="10" s="1"/>
  <c r="I20" i="10"/>
  <c r="V82" i="11"/>
  <c r="X82" i="11" s="1"/>
  <c r="U83" i="11"/>
  <c r="J20" i="10"/>
  <c r="H21" i="11"/>
  <c r="C22" i="11" s="1"/>
  <c r="F22" i="11"/>
  <c r="G22" i="11" s="1"/>
  <c r="D21" i="11"/>
  <c r="D20" i="10"/>
  <c r="U84" i="10"/>
  <c r="V83" i="10"/>
  <c r="X83" i="10" s="1"/>
  <c r="E20" i="9"/>
  <c r="J20" i="9"/>
  <c r="I20" i="9"/>
  <c r="B20" i="9"/>
  <c r="V80" i="9"/>
  <c r="X80" i="9" s="1"/>
  <c r="U81" i="9"/>
  <c r="H20" i="8"/>
  <c r="B21" i="8" s="1"/>
  <c r="F21" i="8"/>
  <c r="G21" i="8" s="1"/>
  <c r="B20" i="6"/>
  <c r="J20" i="6"/>
  <c r="I20" i="6"/>
  <c r="U80" i="6"/>
  <c r="C20" i="6"/>
  <c r="V82" i="8" l="1"/>
  <c r="X82" i="8" s="1"/>
  <c r="U83" i="8"/>
  <c r="I22" i="11"/>
  <c r="J22" i="11"/>
  <c r="B22" i="11"/>
  <c r="D22" i="11" s="1"/>
  <c r="E22" i="11"/>
  <c r="C21" i="8"/>
  <c r="E21" i="8" s="1"/>
  <c r="J21" i="8"/>
  <c r="I21" i="8"/>
  <c r="U84" i="11"/>
  <c r="V83" i="11"/>
  <c r="X83" i="11" s="1"/>
  <c r="U85" i="10"/>
  <c r="V84" i="10"/>
  <c r="X84" i="10" s="1"/>
  <c r="H20" i="10"/>
  <c r="F21" i="10"/>
  <c r="G21" i="10" s="1"/>
  <c r="I21" i="10"/>
  <c r="D20" i="9"/>
  <c r="V81" i="9"/>
  <c r="X81" i="9" s="1"/>
  <c r="U82" i="9"/>
  <c r="H20" i="9"/>
  <c r="B21" i="9" s="1"/>
  <c r="F21" i="9"/>
  <c r="G21" i="9" s="1"/>
  <c r="D21" i="8"/>
  <c r="V80" i="6"/>
  <c r="X80" i="6" s="1"/>
  <c r="U81" i="6"/>
  <c r="E20" i="6"/>
  <c r="D20" i="6"/>
  <c r="U84" i="8" l="1"/>
  <c r="V83" i="8"/>
  <c r="X83" i="8" s="1"/>
  <c r="I21" i="9"/>
  <c r="J21" i="9"/>
  <c r="U85" i="11"/>
  <c r="V84" i="11"/>
  <c r="X84" i="11" s="1"/>
  <c r="H22" i="11"/>
  <c r="C23" i="11" s="1"/>
  <c r="F23" i="11"/>
  <c r="G23" i="11" s="1"/>
  <c r="V85" i="10"/>
  <c r="X85" i="10" s="1"/>
  <c r="U86" i="10"/>
  <c r="C21" i="10"/>
  <c r="B21" i="10"/>
  <c r="J21" i="10"/>
  <c r="D21" i="9"/>
  <c r="C21" i="9"/>
  <c r="V82" i="9"/>
  <c r="X82" i="9" s="1"/>
  <c r="U83" i="9"/>
  <c r="H21" i="8"/>
  <c r="C22" i="8" s="1"/>
  <c r="E22" i="8" s="1"/>
  <c r="F22" i="8"/>
  <c r="G22" i="8" s="1"/>
  <c r="H20" i="6"/>
  <c r="B21" i="6" s="1"/>
  <c r="F21" i="6"/>
  <c r="G21" i="6" s="1"/>
  <c r="U82" i="6"/>
  <c r="V81" i="6"/>
  <c r="X81" i="6" s="1"/>
  <c r="V84" i="8" l="1"/>
  <c r="X84" i="8" s="1"/>
  <c r="U85" i="8"/>
  <c r="I23" i="11"/>
  <c r="B23" i="11"/>
  <c r="J23" i="11"/>
  <c r="E23" i="11"/>
  <c r="V85" i="11"/>
  <c r="X85" i="11" s="1"/>
  <c r="U86" i="11"/>
  <c r="E21" i="10"/>
  <c r="J21" i="6"/>
  <c r="C21" i="6"/>
  <c r="E21" i="6" s="1"/>
  <c r="D21" i="10"/>
  <c r="U87" i="10"/>
  <c r="V87" i="10" s="1"/>
  <c r="X87" i="10" s="1"/>
  <c r="V86" i="10"/>
  <c r="X86" i="10" s="1"/>
  <c r="I21" i="6"/>
  <c r="U84" i="9"/>
  <c r="V83" i="9"/>
  <c r="X83" i="9" s="1"/>
  <c r="E21" i="9"/>
  <c r="B22" i="8"/>
  <c r="I22" i="8"/>
  <c r="J22" i="8"/>
  <c r="V82" i="6"/>
  <c r="X82" i="6" s="1"/>
  <c r="U83" i="6"/>
  <c r="D21" i="6"/>
  <c r="V85" i="8" l="1"/>
  <c r="X85" i="8" s="1"/>
  <c r="U86" i="8"/>
  <c r="U87" i="11"/>
  <c r="V87" i="11" s="1"/>
  <c r="X87" i="11" s="1"/>
  <c r="V86" i="11"/>
  <c r="X86" i="11" s="1"/>
  <c r="H23" i="11"/>
  <c r="B24" i="11" s="1"/>
  <c r="F24" i="11"/>
  <c r="G24" i="11" s="1"/>
  <c r="D23" i="11"/>
  <c r="H21" i="10"/>
  <c r="B22" i="10" s="1"/>
  <c r="F22" i="10"/>
  <c r="G22" i="10" s="1"/>
  <c r="H21" i="9"/>
  <c r="C22" i="9" s="1"/>
  <c r="F22" i="9"/>
  <c r="G22" i="9" s="1"/>
  <c r="V84" i="9"/>
  <c r="X84" i="9" s="1"/>
  <c r="U85" i="9"/>
  <c r="H22" i="8"/>
  <c r="J23" i="8" s="1"/>
  <c r="F23" i="8"/>
  <c r="G23" i="8" s="1"/>
  <c r="D22" i="8"/>
  <c r="H21" i="6"/>
  <c r="I22" i="6" s="1"/>
  <c r="F22" i="6"/>
  <c r="G22" i="6" s="1"/>
  <c r="U84" i="6"/>
  <c r="V83" i="6"/>
  <c r="X83" i="6" s="1"/>
  <c r="U87" i="8" l="1"/>
  <c r="V87" i="8" s="1"/>
  <c r="X87" i="8" s="1"/>
  <c r="V86" i="8"/>
  <c r="X86" i="8" s="1"/>
  <c r="D24" i="11"/>
  <c r="J24" i="11"/>
  <c r="I24" i="11"/>
  <c r="I22" i="10"/>
  <c r="B23" i="8"/>
  <c r="D23" i="8" s="1"/>
  <c r="J22" i="10"/>
  <c r="C24" i="11"/>
  <c r="D22" i="10"/>
  <c r="C22" i="10"/>
  <c r="E22" i="9"/>
  <c r="V85" i="9"/>
  <c r="X85" i="9" s="1"/>
  <c r="U86" i="9"/>
  <c r="I22" i="9"/>
  <c r="C23" i="8"/>
  <c r="E23" i="8" s="1"/>
  <c r="J22" i="9"/>
  <c r="B22" i="9"/>
  <c r="I23" i="8"/>
  <c r="V84" i="6"/>
  <c r="X84" i="6" s="1"/>
  <c r="U85" i="6"/>
  <c r="B22" i="6"/>
  <c r="J22" i="6"/>
  <c r="C22" i="6"/>
  <c r="E24" i="11" l="1"/>
  <c r="E22" i="10"/>
  <c r="D22" i="9"/>
  <c r="V86" i="9"/>
  <c r="X86" i="9" s="1"/>
  <c r="U87" i="9"/>
  <c r="V87" i="9" s="1"/>
  <c r="X87" i="9" s="1"/>
  <c r="H22" i="9"/>
  <c r="J23" i="9" s="1"/>
  <c r="F23" i="9"/>
  <c r="G23" i="9" s="1"/>
  <c r="H23" i="8"/>
  <c r="I24" i="8" s="1"/>
  <c r="F24" i="8"/>
  <c r="G24" i="8" s="1"/>
  <c r="D22" i="6"/>
  <c r="U86" i="6"/>
  <c r="V85" i="6"/>
  <c r="X85" i="6" s="1"/>
  <c r="E22" i="6"/>
  <c r="H24" i="11" l="1"/>
  <c r="F25" i="11"/>
  <c r="G25" i="11" s="1"/>
  <c r="I25" i="11"/>
  <c r="J25" i="11"/>
  <c r="J24" i="8"/>
  <c r="H22" i="10"/>
  <c r="J23" i="10" s="1"/>
  <c r="F23" i="10"/>
  <c r="G23" i="10" s="1"/>
  <c r="C24" i="8"/>
  <c r="E24" i="8" s="1"/>
  <c r="B24" i="8"/>
  <c r="D24" i="8" s="1"/>
  <c r="I23" i="9"/>
  <c r="C23" i="9"/>
  <c r="B23" i="9"/>
  <c r="H22" i="6"/>
  <c r="B23" i="6" s="1"/>
  <c r="F23" i="6"/>
  <c r="G23" i="6" s="1"/>
  <c r="U87" i="6"/>
  <c r="V87" i="6" s="1"/>
  <c r="X87" i="6" s="1"/>
  <c r="V86" i="6"/>
  <c r="X86" i="6" s="1"/>
  <c r="I23" i="10" l="1"/>
  <c r="B23" i="10"/>
  <c r="D23" i="10" s="1"/>
  <c r="C23" i="10"/>
  <c r="E23" i="10" s="1"/>
  <c r="C25" i="11"/>
  <c r="B25" i="11"/>
  <c r="E23" i="9"/>
  <c r="D23" i="9"/>
  <c r="H24" i="8"/>
  <c r="I25" i="8" s="1"/>
  <c r="F25" i="8"/>
  <c r="G25" i="8" s="1"/>
  <c r="J23" i="6"/>
  <c r="D23" i="6"/>
  <c r="C23" i="6"/>
  <c r="I23" i="6"/>
  <c r="D25" i="11" l="1"/>
  <c r="E25" i="11"/>
  <c r="H23" i="10"/>
  <c r="C24" i="10" s="1"/>
  <c r="F24" i="10"/>
  <c r="G24" i="10" s="1"/>
  <c r="J25" i="8"/>
  <c r="C25" i="8"/>
  <c r="E25" i="8" s="1"/>
  <c r="B25" i="8"/>
  <c r="D25" i="8" s="1"/>
  <c r="H23" i="9"/>
  <c r="F24" i="9"/>
  <c r="G24" i="9" s="1"/>
  <c r="E23" i="6"/>
  <c r="H25" i="11" l="1"/>
  <c r="C26" i="11" s="1"/>
  <c r="F26" i="11"/>
  <c r="G26" i="11" s="1"/>
  <c r="I26" i="11"/>
  <c r="J26" i="11"/>
  <c r="B26" i="11"/>
  <c r="E24" i="10"/>
  <c r="B24" i="10"/>
  <c r="J24" i="10"/>
  <c r="I24" i="10"/>
  <c r="B24" i="9"/>
  <c r="J24" i="9"/>
  <c r="I24" i="9"/>
  <c r="C24" i="9"/>
  <c r="H25" i="8"/>
  <c r="C26" i="8" s="1"/>
  <c r="E26" i="8" s="1"/>
  <c r="F26" i="8"/>
  <c r="G26" i="8" s="1"/>
  <c r="H23" i="6"/>
  <c r="C24" i="6" s="1"/>
  <c r="F24" i="6"/>
  <c r="G24" i="6" s="1"/>
  <c r="I26" i="8" l="1"/>
  <c r="D26" i="11"/>
  <c r="J26" i="8"/>
  <c r="E26" i="11"/>
  <c r="H24" i="10"/>
  <c r="J25" i="10" s="1"/>
  <c r="F25" i="10"/>
  <c r="G25" i="10" s="1"/>
  <c r="D24" i="10"/>
  <c r="E24" i="9"/>
  <c r="B26" i="8"/>
  <c r="D26" i="8" s="1"/>
  <c r="D24" i="9"/>
  <c r="B24" i="6"/>
  <c r="D24" i="6" s="1"/>
  <c r="J24" i="6"/>
  <c r="E24" i="6"/>
  <c r="I24" i="6"/>
  <c r="C25" i="10" l="1"/>
  <c r="E25" i="10" s="1"/>
  <c r="B25" i="10"/>
  <c r="D25" i="10" s="1"/>
  <c r="H26" i="11"/>
  <c r="C27" i="11" s="1"/>
  <c r="F27" i="11"/>
  <c r="G27" i="11" s="1"/>
  <c r="B27" i="11"/>
  <c r="I25" i="10"/>
  <c r="H24" i="9"/>
  <c r="C25" i="9" s="1"/>
  <c r="F25" i="9"/>
  <c r="G25" i="9" s="1"/>
  <c r="F27" i="8"/>
  <c r="G27" i="8" s="1"/>
  <c r="H26" i="8"/>
  <c r="C27" i="8" s="1"/>
  <c r="E27" i="8" s="1"/>
  <c r="H24" i="6"/>
  <c r="J25" i="6" s="1"/>
  <c r="F25" i="6"/>
  <c r="G25" i="6" s="1"/>
  <c r="I27" i="11" l="1"/>
  <c r="E27" i="11"/>
  <c r="D27" i="11"/>
  <c r="J27" i="11"/>
  <c r="H25" i="10"/>
  <c r="B26" i="10" s="1"/>
  <c r="F26" i="10"/>
  <c r="G26" i="10" s="1"/>
  <c r="E25" i="9"/>
  <c r="C25" i="6"/>
  <c r="E25" i="6" s="1"/>
  <c r="I25" i="9"/>
  <c r="B25" i="9"/>
  <c r="J25" i="9"/>
  <c r="B27" i="8"/>
  <c r="J27" i="8"/>
  <c r="I27" i="8"/>
  <c r="B25" i="6"/>
  <c r="D25" i="6" s="1"/>
  <c r="I25" i="6"/>
  <c r="H27" i="11" l="1"/>
  <c r="C28" i="11" s="1"/>
  <c r="F28" i="11"/>
  <c r="G28" i="11" s="1"/>
  <c r="D26" i="10"/>
  <c r="I26" i="10"/>
  <c r="C26" i="10"/>
  <c r="J26" i="10"/>
  <c r="D25" i="9"/>
  <c r="H25" i="9"/>
  <c r="C26" i="9" s="1"/>
  <c r="F26" i="9"/>
  <c r="G26" i="9" s="1"/>
  <c r="H27" i="8"/>
  <c r="J28" i="8" s="1"/>
  <c r="F28" i="8"/>
  <c r="G28" i="8" s="1"/>
  <c r="D27" i="8"/>
  <c r="H25" i="6"/>
  <c r="J26" i="6" s="1"/>
  <c r="F26" i="6"/>
  <c r="G26" i="6" s="1"/>
  <c r="E28" i="11" l="1"/>
  <c r="I28" i="11"/>
  <c r="B28" i="11"/>
  <c r="J28" i="11"/>
  <c r="E26" i="10"/>
  <c r="E26" i="9"/>
  <c r="C28" i="8"/>
  <c r="E28" i="8" s="1"/>
  <c r="B26" i="9"/>
  <c r="B28" i="8"/>
  <c r="D28" i="8" s="1"/>
  <c r="I26" i="9"/>
  <c r="J26" i="9"/>
  <c r="I26" i="6"/>
  <c r="I28" i="8"/>
  <c r="B26" i="6"/>
  <c r="C26" i="6"/>
  <c r="D28" i="11" l="1"/>
  <c r="H28" i="11"/>
  <c r="B29" i="11" s="1"/>
  <c r="F29" i="11"/>
  <c r="G29" i="11" s="1"/>
  <c r="J29" i="11"/>
  <c r="C29" i="11"/>
  <c r="H26" i="10"/>
  <c r="C27" i="10" s="1"/>
  <c r="F27" i="10"/>
  <c r="G27" i="10" s="1"/>
  <c r="D26" i="9"/>
  <c r="H26" i="9"/>
  <c r="J27" i="9" s="1"/>
  <c r="F27" i="9"/>
  <c r="G27" i="9" s="1"/>
  <c r="H28" i="8"/>
  <c r="I29" i="8" s="1"/>
  <c r="F29" i="8"/>
  <c r="G29" i="8" s="1"/>
  <c r="E26" i="6"/>
  <c r="D26" i="6"/>
  <c r="I29" i="11" l="1"/>
  <c r="D29" i="11"/>
  <c r="E29" i="11"/>
  <c r="I27" i="10"/>
  <c r="B27" i="10"/>
  <c r="D27" i="10" s="1"/>
  <c r="J27" i="10"/>
  <c r="C29" i="8"/>
  <c r="E29" i="8" s="1"/>
  <c r="E27" i="10"/>
  <c r="B27" i="9"/>
  <c r="D27" i="9" s="1"/>
  <c r="C27" i="9"/>
  <c r="I27" i="9"/>
  <c r="B29" i="8"/>
  <c r="D29" i="8" s="1"/>
  <c r="J29" i="8"/>
  <c r="H26" i="6"/>
  <c r="J27" i="6" s="1"/>
  <c r="F27" i="6"/>
  <c r="G27" i="6" s="1"/>
  <c r="H29" i="11" l="1"/>
  <c r="F30" i="11"/>
  <c r="G30" i="11" s="1"/>
  <c r="J30" i="11"/>
  <c r="B30" i="11"/>
  <c r="H27" i="10"/>
  <c r="C28" i="10" s="1"/>
  <c r="F28" i="10"/>
  <c r="G28" i="10" s="1"/>
  <c r="E27" i="9"/>
  <c r="I27" i="6"/>
  <c r="H29" i="8"/>
  <c r="I30" i="8" s="1"/>
  <c r="F30" i="8"/>
  <c r="G30" i="8" s="1"/>
  <c r="B27" i="6"/>
  <c r="C27" i="6"/>
  <c r="J28" i="10" l="1"/>
  <c r="I28" i="10"/>
  <c r="D30" i="11"/>
  <c r="C30" i="11"/>
  <c r="I30" i="11"/>
  <c r="E28" i="10"/>
  <c r="B28" i="10"/>
  <c r="H27" i="9"/>
  <c r="B28" i="9" s="1"/>
  <c r="F28" i="9"/>
  <c r="G28" i="9" s="1"/>
  <c r="J30" i="8"/>
  <c r="C30" i="8"/>
  <c r="E30" i="8" s="1"/>
  <c r="B30" i="8"/>
  <c r="D27" i="6"/>
  <c r="E27" i="6"/>
  <c r="E30" i="11" l="1"/>
  <c r="H28" i="10"/>
  <c r="C29" i="10" s="1"/>
  <c r="F29" i="10"/>
  <c r="G29" i="10" s="1"/>
  <c r="B29" i="10"/>
  <c r="D28" i="10"/>
  <c r="D28" i="9"/>
  <c r="C28" i="9"/>
  <c r="I28" i="9"/>
  <c r="J28" i="9"/>
  <c r="D30" i="8"/>
  <c r="H27" i="6"/>
  <c r="C28" i="6" s="1"/>
  <c r="F28" i="6"/>
  <c r="G28" i="6" s="1"/>
  <c r="H30" i="11" l="1"/>
  <c r="F31" i="11"/>
  <c r="G31" i="11" s="1"/>
  <c r="J29" i="10"/>
  <c r="I31" i="11"/>
  <c r="I29" i="10"/>
  <c r="C31" i="11"/>
  <c r="B31" i="11"/>
  <c r="J31" i="11"/>
  <c r="D29" i="10"/>
  <c r="E29" i="10"/>
  <c r="I28" i="6"/>
  <c r="J28" i="6"/>
  <c r="E28" i="9"/>
  <c r="F31" i="8"/>
  <c r="G31" i="8" s="1"/>
  <c r="H30" i="8"/>
  <c r="C31" i="8" s="1"/>
  <c r="E31" i="8" s="1"/>
  <c r="B28" i="6"/>
  <c r="D28" i="6" s="1"/>
  <c r="E28" i="6"/>
  <c r="I31" i="8" l="1"/>
  <c r="E31" i="11"/>
  <c r="D31" i="11"/>
  <c r="B31" i="8"/>
  <c r="D31" i="8" s="1"/>
  <c r="H29" i="10"/>
  <c r="C30" i="10" s="1"/>
  <c r="F30" i="10"/>
  <c r="G30" i="10" s="1"/>
  <c r="J31" i="8"/>
  <c r="H28" i="9"/>
  <c r="F29" i="9"/>
  <c r="G29" i="9" s="1"/>
  <c r="H28" i="6"/>
  <c r="J29" i="6" s="1"/>
  <c r="F29" i="6"/>
  <c r="G29" i="6" s="1"/>
  <c r="B30" i="10" l="1"/>
  <c r="D30" i="10" s="1"/>
  <c r="H31" i="11"/>
  <c r="C32" i="11" s="1"/>
  <c r="F32" i="11"/>
  <c r="G32" i="11" s="1"/>
  <c r="E30" i="10"/>
  <c r="I30" i="10"/>
  <c r="J30" i="10"/>
  <c r="C29" i="9"/>
  <c r="B29" i="9"/>
  <c r="J29" i="9"/>
  <c r="I29" i="9"/>
  <c r="H31" i="8"/>
  <c r="J32" i="8" s="1"/>
  <c r="F32" i="8"/>
  <c r="G32" i="8" s="1"/>
  <c r="I29" i="6"/>
  <c r="B29" i="6"/>
  <c r="D29" i="6" s="1"/>
  <c r="C29" i="6"/>
  <c r="E29" i="6" s="1"/>
  <c r="C32" i="8" l="1"/>
  <c r="E32" i="8" s="1"/>
  <c r="E32" i="11"/>
  <c r="B32" i="11"/>
  <c r="J32" i="11"/>
  <c r="B32" i="8"/>
  <c r="D32" i="8" s="1"/>
  <c r="I32" i="11"/>
  <c r="H30" i="10"/>
  <c r="C31" i="10" s="1"/>
  <c r="F31" i="10"/>
  <c r="G31" i="10" s="1"/>
  <c r="D29" i="9"/>
  <c r="E29" i="9"/>
  <c r="I32" i="8"/>
  <c r="H29" i="6"/>
  <c r="J30" i="6" s="1"/>
  <c r="F30" i="6"/>
  <c r="G30" i="6" s="1"/>
  <c r="C30" i="6" l="1"/>
  <c r="E30" i="6" s="1"/>
  <c r="B31" i="10"/>
  <c r="J31" i="10"/>
  <c r="H32" i="11"/>
  <c r="J33" i="11" s="1"/>
  <c r="F33" i="11"/>
  <c r="G33" i="11" s="1"/>
  <c r="B33" i="11"/>
  <c r="D32" i="11"/>
  <c r="I31" i="10"/>
  <c r="E31" i="10"/>
  <c r="D31" i="10"/>
  <c r="H29" i="9"/>
  <c r="B30" i="9" s="1"/>
  <c r="F30" i="9"/>
  <c r="G30" i="9" s="1"/>
  <c r="H32" i="8"/>
  <c r="J33" i="8" s="1"/>
  <c r="F33" i="8"/>
  <c r="G33" i="8" s="1"/>
  <c r="B30" i="6"/>
  <c r="I30" i="6"/>
  <c r="C33" i="11" l="1"/>
  <c r="I33" i="11"/>
  <c r="D33" i="11"/>
  <c r="J30" i="9"/>
  <c r="I30" i="9"/>
  <c r="C30" i="9"/>
  <c r="E30" i="9" s="1"/>
  <c r="H31" i="10"/>
  <c r="F32" i="10"/>
  <c r="G32" i="10" s="1"/>
  <c r="D30" i="9"/>
  <c r="B33" i="8"/>
  <c r="D33" i="8" s="1"/>
  <c r="C33" i="8"/>
  <c r="E33" i="8" s="1"/>
  <c r="I33" i="8"/>
  <c r="H30" i="6"/>
  <c r="C31" i="6" s="1"/>
  <c r="F31" i="6"/>
  <c r="G31" i="6" s="1"/>
  <c r="D30" i="6"/>
  <c r="E33" i="11" l="1"/>
  <c r="B32" i="10"/>
  <c r="C32" i="10"/>
  <c r="J32" i="10"/>
  <c r="I32" i="10"/>
  <c r="H30" i="9"/>
  <c r="C31" i="9" s="1"/>
  <c r="F31" i="9"/>
  <c r="G31" i="9" s="1"/>
  <c r="H33" i="8"/>
  <c r="J34" i="8" s="1"/>
  <c r="F34" i="8"/>
  <c r="G34" i="8" s="1"/>
  <c r="B31" i="6"/>
  <c r="D31" i="6" s="1"/>
  <c r="E31" i="6"/>
  <c r="J31" i="6"/>
  <c r="I31" i="6"/>
  <c r="J31" i="9" l="1"/>
  <c r="H33" i="11"/>
  <c r="J34" i="11" s="1"/>
  <c r="F34" i="11"/>
  <c r="G34" i="11" s="1"/>
  <c r="C34" i="11"/>
  <c r="I34" i="11"/>
  <c r="B34" i="11"/>
  <c r="C34" i="8"/>
  <c r="E34" i="8" s="1"/>
  <c r="E32" i="10"/>
  <c r="D32" i="10"/>
  <c r="E31" i="9"/>
  <c r="B31" i="9"/>
  <c r="I31" i="9"/>
  <c r="B34" i="8"/>
  <c r="I34" i="8"/>
  <c r="H31" i="6"/>
  <c r="J32" i="6" s="1"/>
  <c r="F32" i="6"/>
  <c r="G32" i="6" s="1"/>
  <c r="D34" i="11" l="1"/>
  <c r="E34" i="11"/>
  <c r="H32" i="10"/>
  <c r="B33" i="10" s="1"/>
  <c r="F33" i="10"/>
  <c r="G33" i="10" s="1"/>
  <c r="D31" i="9"/>
  <c r="H31" i="9"/>
  <c r="C32" i="9" s="1"/>
  <c r="F32" i="9"/>
  <c r="G32" i="9" s="1"/>
  <c r="H34" i="8"/>
  <c r="I35" i="8" s="1"/>
  <c r="F35" i="8"/>
  <c r="G35" i="8" s="1"/>
  <c r="D34" i="8"/>
  <c r="B32" i="6"/>
  <c r="I32" i="6"/>
  <c r="C32" i="6"/>
  <c r="J33" i="10" l="1"/>
  <c r="H34" i="11"/>
  <c r="J35" i="11" s="1"/>
  <c r="F35" i="11"/>
  <c r="G35" i="11" s="1"/>
  <c r="C33" i="10"/>
  <c r="E33" i="10" s="1"/>
  <c r="B35" i="11"/>
  <c r="C35" i="11"/>
  <c r="J35" i="8"/>
  <c r="I33" i="10"/>
  <c r="D33" i="10"/>
  <c r="B32" i="9"/>
  <c r="D32" i="9" s="1"/>
  <c r="E32" i="9"/>
  <c r="B35" i="8"/>
  <c r="D35" i="8" s="1"/>
  <c r="I32" i="9"/>
  <c r="C35" i="8"/>
  <c r="E35" i="8" s="1"/>
  <c r="J32" i="9"/>
  <c r="E32" i="6"/>
  <c r="D32" i="6"/>
  <c r="D35" i="11" l="1"/>
  <c r="I35" i="11"/>
  <c r="E35" i="11"/>
  <c r="H33" i="10"/>
  <c r="I34" i="10" s="1"/>
  <c r="F34" i="10"/>
  <c r="G34" i="10" s="1"/>
  <c r="H32" i="9"/>
  <c r="J33" i="9" s="1"/>
  <c r="F33" i="9"/>
  <c r="G33" i="9" s="1"/>
  <c r="H35" i="8"/>
  <c r="C36" i="8" s="1"/>
  <c r="E36" i="8" s="1"/>
  <c r="F36" i="8"/>
  <c r="G36" i="8" s="1"/>
  <c r="H32" i="6"/>
  <c r="C33" i="6" s="1"/>
  <c r="F33" i="6"/>
  <c r="G33" i="6" s="1"/>
  <c r="C34" i="10" l="1"/>
  <c r="H35" i="11"/>
  <c r="B36" i="11" s="1"/>
  <c r="F36" i="11"/>
  <c r="G36" i="11" s="1"/>
  <c r="C36" i="11"/>
  <c r="B34" i="10"/>
  <c r="D34" i="10" s="1"/>
  <c r="J34" i="10"/>
  <c r="J36" i="11"/>
  <c r="I36" i="11"/>
  <c r="E34" i="10"/>
  <c r="I33" i="9"/>
  <c r="C33" i="9"/>
  <c r="B33" i="9"/>
  <c r="B36" i="8"/>
  <c r="I36" i="8"/>
  <c r="J36" i="8"/>
  <c r="E33" i="6"/>
  <c r="I33" i="6"/>
  <c r="B33" i="6"/>
  <c r="J33" i="6"/>
  <c r="D36" i="11" l="1"/>
  <c r="E36" i="11"/>
  <c r="H34" i="10"/>
  <c r="F35" i="10"/>
  <c r="G35" i="10" s="1"/>
  <c r="E33" i="9"/>
  <c r="D33" i="9"/>
  <c r="D36" i="8"/>
  <c r="H36" i="8"/>
  <c r="B37" i="8" s="1"/>
  <c r="F37" i="8"/>
  <c r="G37" i="8" s="1"/>
  <c r="D33" i="6"/>
  <c r="H33" i="6"/>
  <c r="B34" i="6" s="1"/>
  <c r="F34" i="6"/>
  <c r="G34" i="6" s="1"/>
  <c r="H36" i="11" l="1"/>
  <c r="F37" i="11"/>
  <c r="G37" i="11" s="1"/>
  <c r="C37" i="11"/>
  <c r="I37" i="11"/>
  <c r="J37" i="11"/>
  <c r="B37" i="11"/>
  <c r="C35" i="10"/>
  <c r="B35" i="10"/>
  <c r="J35" i="10"/>
  <c r="I35" i="10"/>
  <c r="J34" i="6"/>
  <c r="I37" i="8"/>
  <c r="J37" i="8"/>
  <c r="H33" i="9"/>
  <c r="C34" i="9" s="1"/>
  <c r="F34" i="9"/>
  <c r="G34" i="9" s="1"/>
  <c r="C37" i="8"/>
  <c r="E37" i="8" s="1"/>
  <c r="C34" i="6"/>
  <c r="E34" i="6" s="1"/>
  <c r="D37" i="8"/>
  <c r="D34" i="6"/>
  <c r="I34" i="6"/>
  <c r="D37" i="11" l="1"/>
  <c r="E37" i="11"/>
  <c r="D35" i="10"/>
  <c r="E35" i="10"/>
  <c r="E34" i="9"/>
  <c r="B34" i="9"/>
  <c r="I34" i="9"/>
  <c r="J34" i="9"/>
  <c r="H37" i="8"/>
  <c r="B38" i="8" s="1"/>
  <c r="F38" i="8"/>
  <c r="G38" i="8" s="1"/>
  <c r="H34" i="6"/>
  <c r="B35" i="6" s="1"/>
  <c r="F35" i="6"/>
  <c r="G35" i="6" s="1"/>
  <c r="C38" i="8" l="1"/>
  <c r="E38" i="8" s="1"/>
  <c r="H37" i="11"/>
  <c r="F38" i="11"/>
  <c r="G38" i="11" s="1"/>
  <c r="J38" i="11"/>
  <c r="C38" i="11"/>
  <c r="B38" i="11"/>
  <c r="I38" i="11"/>
  <c r="H35" i="10"/>
  <c r="C36" i="10" s="1"/>
  <c r="F36" i="10"/>
  <c r="G36" i="10" s="1"/>
  <c r="D34" i="9"/>
  <c r="H34" i="9"/>
  <c r="J35" i="9" s="1"/>
  <c r="F35" i="9"/>
  <c r="G35" i="9" s="1"/>
  <c r="D38" i="8"/>
  <c r="J38" i="8"/>
  <c r="I38" i="8"/>
  <c r="D35" i="6"/>
  <c r="C35" i="6"/>
  <c r="I35" i="6"/>
  <c r="J35" i="6"/>
  <c r="E38" i="11" l="1"/>
  <c r="J36" i="10"/>
  <c r="I36" i="10"/>
  <c r="D38" i="11"/>
  <c r="B36" i="10"/>
  <c r="D36" i="10" s="1"/>
  <c r="C35" i="9"/>
  <c r="E35" i="9" s="1"/>
  <c r="E36" i="10"/>
  <c r="I35" i="9"/>
  <c r="B35" i="9"/>
  <c r="H38" i="8"/>
  <c r="J39" i="8" s="1"/>
  <c r="F39" i="8"/>
  <c r="G39" i="8" s="1"/>
  <c r="E35" i="6"/>
  <c r="H38" i="11" l="1"/>
  <c r="F39" i="11"/>
  <c r="G39" i="11" s="1"/>
  <c r="B39" i="8"/>
  <c r="D39" i="8" s="1"/>
  <c r="C39" i="11"/>
  <c r="H36" i="10"/>
  <c r="B37" i="10" s="1"/>
  <c r="F37" i="10"/>
  <c r="G37" i="10" s="1"/>
  <c r="C37" i="10"/>
  <c r="D35" i="9"/>
  <c r="H35" i="9"/>
  <c r="C36" i="9" s="1"/>
  <c r="F36" i="9"/>
  <c r="G36" i="9" s="1"/>
  <c r="I39" i="8"/>
  <c r="C39" i="8"/>
  <c r="E39" i="8" s="1"/>
  <c r="H35" i="6"/>
  <c r="F36" i="6"/>
  <c r="G36" i="6" s="1"/>
  <c r="E39" i="11" l="1"/>
  <c r="J37" i="10"/>
  <c r="I39" i="11"/>
  <c r="B39" i="11"/>
  <c r="I37" i="10"/>
  <c r="J39" i="11"/>
  <c r="D37" i="10"/>
  <c r="I36" i="9"/>
  <c r="J36" i="9"/>
  <c r="E37" i="10"/>
  <c r="E36" i="9"/>
  <c r="B36" i="9"/>
  <c r="J36" i="6"/>
  <c r="I36" i="6"/>
  <c r="B36" i="6"/>
  <c r="C36" i="6"/>
  <c r="D39" i="11" l="1"/>
  <c r="H39" i="11"/>
  <c r="B40" i="11" s="1"/>
  <c r="F40" i="11"/>
  <c r="G40" i="11" s="1"/>
  <c r="I40" i="11"/>
  <c r="J40" i="11"/>
  <c r="C40" i="11"/>
  <c r="H37" i="10"/>
  <c r="C38" i="10" s="1"/>
  <c r="F38" i="10"/>
  <c r="G38" i="10" s="1"/>
  <c r="D36" i="9"/>
  <c r="H36" i="9"/>
  <c r="F37" i="9"/>
  <c r="G37" i="9" s="1"/>
  <c r="H39" i="8"/>
  <c r="C40" i="8" s="1"/>
  <c r="E40" i="8" s="1"/>
  <c r="F40" i="8"/>
  <c r="G40" i="8" s="1"/>
  <c r="E36" i="6"/>
  <c r="D36" i="6"/>
  <c r="B40" i="8" l="1"/>
  <c r="D40" i="11"/>
  <c r="B38" i="10"/>
  <c r="D38" i="10" s="1"/>
  <c r="J38" i="10"/>
  <c r="I38" i="10"/>
  <c r="E40" i="11"/>
  <c r="E38" i="10"/>
  <c r="C37" i="9"/>
  <c r="J37" i="9"/>
  <c r="I37" i="9"/>
  <c r="B37" i="9"/>
  <c r="D40" i="8"/>
  <c r="J40" i="8"/>
  <c r="I40" i="8"/>
  <c r="H36" i="6"/>
  <c r="B37" i="6" s="1"/>
  <c r="F37" i="6"/>
  <c r="G37" i="6" s="1"/>
  <c r="H40" i="11" l="1"/>
  <c r="J41" i="11" s="1"/>
  <c r="F41" i="11"/>
  <c r="G41" i="11" s="1"/>
  <c r="C41" i="11"/>
  <c r="I41" i="11"/>
  <c r="B41" i="11"/>
  <c r="H38" i="10"/>
  <c r="C39" i="10" s="1"/>
  <c r="F39" i="10"/>
  <c r="G39" i="10" s="1"/>
  <c r="D37" i="9"/>
  <c r="E37" i="9"/>
  <c r="H40" i="8"/>
  <c r="B41" i="8" s="1"/>
  <c r="F41" i="8"/>
  <c r="G41" i="8" s="1"/>
  <c r="J37" i="6"/>
  <c r="C37" i="6"/>
  <c r="E37" i="6" s="1"/>
  <c r="I37" i="6"/>
  <c r="D37" i="6"/>
  <c r="D41" i="11" l="1"/>
  <c r="E41" i="11"/>
  <c r="E39" i="10"/>
  <c r="B39" i="10"/>
  <c r="I39" i="10"/>
  <c r="J39" i="10"/>
  <c r="H37" i="9"/>
  <c r="J38" i="9" s="1"/>
  <c r="F38" i="9"/>
  <c r="G38" i="9" s="1"/>
  <c r="C41" i="8"/>
  <c r="E41" i="8" s="1"/>
  <c r="D41" i="8"/>
  <c r="I41" i="8"/>
  <c r="J41" i="8"/>
  <c r="H37" i="6"/>
  <c r="C38" i="6" s="1"/>
  <c r="F38" i="6"/>
  <c r="G38" i="6" s="1"/>
  <c r="H41" i="11" l="1"/>
  <c r="B42" i="11" s="1"/>
  <c r="F42" i="11"/>
  <c r="G42" i="11" s="1"/>
  <c r="C38" i="9"/>
  <c r="E38" i="9" s="1"/>
  <c r="D39" i="10"/>
  <c r="B38" i="9"/>
  <c r="D38" i="9" s="1"/>
  <c r="H39" i="10"/>
  <c r="J40" i="10" s="1"/>
  <c r="F40" i="10"/>
  <c r="G40" i="10" s="1"/>
  <c r="I38" i="9"/>
  <c r="H41" i="8"/>
  <c r="J42" i="8" s="1"/>
  <c r="F42" i="8"/>
  <c r="G42" i="8" s="1"/>
  <c r="I38" i="6"/>
  <c r="J38" i="6"/>
  <c r="B38" i="6"/>
  <c r="E38" i="6"/>
  <c r="I42" i="11" l="1"/>
  <c r="J42" i="11"/>
  <c r="C42" i="11"/>
  <c r="E42" i="11" s="1"/>
  <c r="D42" i="11"/>
  <c r="B40" i="10"/>
  <c r="C40" i="10"/>
  <c r="I40" i="10"/>
  <c r="B42" i="8"/>
  <c r="D42" i="8" s="1"/>
  <c r="C42" i="8"/>
  <c r="E42" i="8" s="1"/>
  <c r="H38" i="9"/>
  <c r="F39" i="9"/>
  <c r="G39" i="9" s="1"/>
  <c r="I42" i="8"/>
  <c r="H38" i="6"/>
  <c r="C39" i="6" s="1"/>
  <c r="F39" i="6"/>
  <c r="G39" i="6" s="1"/>
  <c r="D38" i="6"/>
  <c r="H42" i="11" l="1"/>
  <c r="C43" i="11" s="1"/>
  <c r="F43" i="11"/>
  <c r="G43" i="11" s="1"/>
  <c r="E40" i="10"/>
  <c r="D40" i="10"/>
  <c r="C39" i="9"/>
  <c r="B39" i="9"/>
  <c r="J39" i="9"/>
  <c r="I39" i="9"/>
  <c r="B39" i="6"/>
  <c r="D39" i="6" s="1"/>
  <c r="H42" i="8"/>
  <c r="J43" i="8" s="1"/>
  <c r="F43" i="8"/>
  <c r="G43" i="8" s="1"/>
  <c r="E39" i="6"/>
  <c r="I39" i="6"/>
  <c r="J39" i="6"/>
  <c r="B43" i="8" l="1"/>
  <c r="D43" i="8" s="1"/>
  <c r="J43" i="11"/>
  <c r="I43" i="11"/>
  <c r="E43" i="11"/>
  <c r="B43" i="11"/>
  <c r="H40" i="10"/>
  <c r="B41" i="10" s="1"/>
  <c r="F41" i="10"/>
  <c r="G41" i="10" s="1"/>
  <c r="D39" i="9"/>
  <c r="E39" i="9"/>
  <c r="C43" i="8"/>
  <c r="E43" i="8" s="1"/>
  <c r="I43" i="8"/>
  <c r="H39" i="6"/>
  <c r="B40" i="6" s="1"/>
  <c r="F40" i="6"/>
  <c r="G40" i="6" s="1"/>
  <c r="C41" i="10" l="1"/>
  <c r="D43" i="11"/>
  <c r="H43" i="11"/>
  <c r="C44" i="11" s="1"/>
  <c r="F44" i="11"/>
  <c r="G44" i="11" s="1"/>
  <c r="I41" i="10"/>
  <c r="I44" i="11"/>
  <c r="J44" i="11"/>
  <c r="J41" i="10"/>
  <c r="E41" i="10"/>
  <c r="D41" i="10"/>
  <c r="H39" i="9"/>
  <c r="C40" i="9" s="1"/>
  <c r="F40" i="9"/>
  <c r="G40" i="9" s="1"/>
  <c r="C40" i="6"/>
  <c r="E40" i="6" s="1"/>
  <c r="I40" i="6"/>
  <c r="J40" i="6"/>
  <c r="D40" i="6"/>
  <c r="B44" i="11" l="1"/>
  <c r="E44" i="11"/>
  <c r="J40" i="9"/>
  <c r="I40" i="9"/>
  <c r="H41" i="10"/>
  <c r="B42" i="10" s="1"/>
  <c r="F42" i="10"/>
  <c r="G42" i="10" s="1"/>
  <c r="B40" i="9"/>
  <c r="D40" i="9" s="1"/>
  <c r="E40" i="9"/>
  <c r="H43" i="8"/>
  <c r="I44" i="8" s="1"/>
  <c r="F44" i="8"/>
  <c r="G44" i="8" s="1"/>
  <c r="H40" i="6"/>
  <c r="C41" i="6" s="1"/>
  <c r="F41" i="6"/>
  <c r="G41" i="6" s="1"/>
  <c r="J42" i="10" l="1"/>
  <c r="D44" i="11"/>
  <c r="C42" i="10"/>
  <c r="E42" i="10" s="1"/>
  <c r="H44" i="11"/>
  <c r="I45" i="11" s="1"/>
  <c r="F45" i="11"/>
  <c r="G45" i="11" s="1"/>
  <c r="D42" i="10"/>
  <c r="I42" i="10"/>
  <c r="C44" i="8"/>
  <c r="E44" i="8" s="1"/>
  <c r="H40" i="9"/>
  <c r="B41" i="9" s="1"/>
  <c r="F41" i="9"/>
  <c r="G41" i="9" s="1"/>
  <c r="J44" i="8"/>
  <c r="B44" i="8"/>
  <c r="D44" i="8" s="1"/>
  <c r="B41" i="6"/>
  <c r="D41" i="6" s="1"/>
  <c r="E41" i="6"/>
  <c r="J41" i="6"/>
  <c r="I41" i="6"/>
  <c r="B45" i="11" l="1"/>
  <c r="C45" i="11"/>
  <c r="J45" i="11"/>
  <c r="I41" i="9"/>
  <c r="H42" i="10"/>
  <c r="I43" i="10" s="1"/>
  <c r="F43" i="10"/>
  <c r="G43" i="10" s="1"/>
  <c r="D41" i="9"/>
  <c r="C41" i="9"/>
  <c r="J41" i="9"/>
  <c r="H44" i="8"/>
  <c r="C45" i="8" s="1"/>
  <c r="E45" i="8" s="1"/>
  <c r="F45" i="8"/>
  <c r="G45" i="8" s="1"/>
  <c r="H41" i="6"/>
  <c r="B42" i="6" s="1"/>
  <c r="F42" i="6"/>
  <c r="G42" i="6" s="1"/>
  <c r="E45" i="11" l="1"/>
  <c r="D45" i="11"/>
  <c r="C42" i="6"/>
  <c r="E42" i="6" s="1"/>
  <c r="B43" i="10"/>
  <c r="D43" i="10" s="1"/>
  <c r="C43" i="10"/>
  <c r="J43" i="10"/>
  <c r="E41" i="9"/>
  <c r="B45" i="8"/>
  <c r="I45" i="8"/>
  <c r="J45" i="8"/>
  <c r="J42" i="6"/>
  <c r="I42" i="6"/>
  <c r="D42" i="6"/>
  <c r="H45" i="11" l="1"/>
  <c r="B46" i="11" s="1"/>
  <c r="F46" i="11"/>
  <c r="G46" i="11" s="1"/>
  <c r="E43" i="10"/>
  <c r="H41" i="9"/>
  <c r="C42" i="9" s="1"/>
  <c r="F42" i="9"/>
  <c r="G42" i="9" s="1"/>
  <c r="D45" i="8"/>
  <c r="H45" i="8"/>
  <c r="B46" i="8" s="1"/>
  <c r="F46" i="8"/>
  <c r="G46" i="8" s="1"/>
  <c r="H42" i="6"/>
  <c r="I43" i="6" s="1"/>
  <c r="F43" i="6"/>
  <c r="G43" i="6" s="1"/>
  <c r="C46" i="11" l="1"/>
  <c r="E46" i="11" s="1"/>
  <c r="J46" i="11"/>
  <c r="I46" i="11"/>
  <c r="J42" i="9"/>
  <c r="I42" i="9"/>
  <c r="B42" i="9"/>
  <c r="D42" i="9" s="1"/>
  <c r="D46" i="11"/>
  <c r="H43" i="10"/>
  <c r="J44" i="10" s="1"/>
  <c r="F44" i="10"/>
  <c r="G44" i="10" s="1"/>
  <c r="C46" i="8"/>
  <c r="E46" i="8" s="1"/>
  <c r="E42" i="9"/>
  <c r="D46" i="8"/>
  <c r="I46" i="8"/>
  <c r="J46" i="8"/>
  <c r="C43" i="6"/>
  <c r="E43" i="6" s="1"/>
  <c r="B43" i="6"/>
  <c r="D43" i="6" s="1"/>
  <c r="J43" i="6"/>
  <c r="I44" i="10" l="1"/>
  <c r="C44" i="10"/>
  <c r="E44" i="10" s="1"/>
  <c r="B44" i="10"/>
  <c r="D44" i="10" s="1"/>
  <c r="H46" i="11"/>
  <c r="F47" i="11"/>
  <c r="G47" i="11" s="1"/>
  <c r="C47" i="11"/>
  <c r="H42" i="9"/>
  <c r="C43" i="9" s="1"/>
  <c r="F43" i="9"/>
  <c r="G43" i="9" s="1"/>
  <c r="H46" i="8"/>
  <c r="J47" i="8" s="1"/>
  <c r="F47" i="8"/>
  <c r="G47" i="8" s="1"/>
  <c r="H43" i="6"/>
  <c r="J44" i="6" s="1"/>
  <c r="F44" i="6"/>
  <c r="G44" i="6" s="1"/>
  <c r="C47" i="8" l="1"/>
  <c r="E47" i="8" s="1"/>
  <c r="E47" i="11"/>
  <c r="I47" i="11"/>
  <c r="B47" i="11"/>
  <c r="J47" i="11"/>
  <c r="I43" i="9"/>
  <c r="H44" i="10"/>
  <c r="C45" i="10" s="1"/>
  <c r="F45" i="10"/>
  <c r="G45" i="10" s="1"/>
  <c r="J43" i="9"/>
  <c r="B43" i="9"/>
  <c r="D43" i="9" s="1"/>
  <c r="B47" i="8"/>
  <c r="D47" i="8" s="1"/>
  <c r="E43" i="9"/>
  <c r="I47" i="8"/>
  <c r="B44" i="6"/>
  <c r="D44" i="6" s="1"/>
  <c r="C44" i="6"/>
  <c r="E44" i="6" s="1"/>
  <c r="I44" i="6"/>
  <c r="B45" i="10" l="1"/>
  <c r="D45" i="10" s="1"/>
  <c r="H47" i="11"/>
  <c r="B48" i="11" s="1"/>
  <c r="F48" i="11"/>
  <c r="G48" i="11" s="1"/>
  <c r="D47" i="11"/>
  <c r="C48" i="11"/>
  <c r="E45" i="10"/>
  <c r="J45" i="10"/>
  <c r="I45" i="10"/>
  <c r="H43" i="9"/>
  <c r="C44" i="9" s="1"/>
  <c r="F44" i="9"/>
  <c r="G44" i="9" s="1"/>
  <c r="H47" i="8"/>
  <c r="J48" i="8" s="1"/>
  <c r="F48" i="8"/>
  <c r="G48" i="8" s="1"/>
  <c r="H44" i="6"/>
  <c r="B45" i="6" s="1"/>
  <c r="F45" i="6"/>
  <c r="G45" i="6" s="1"/>
  <c r="I48" i="11" l="1"/>
  <c r="J48" i="11"/>
  <c r="D48" i="11"/>
  <c r="E48" i="11"/>
  <c r="J44" i="9"/>
  <c r="I44" i="9"/>
  <c r="B44" i="9"/>
  <c r="D44" i="9" s="1"/>
  <c r="H45" i="10"/>
  <c r="C46" i="10" s="1"/>
  <c r="F46" i="10"/>
  <c r="G46" i="10" s="1"/>
  <c r="E44" i="9"/>
  <c r="C48" i="8"/>
  <c r="E48" i="8" s="1"/>
  <c r="B48" i="8"/>
  <c r="I48" i="8"/>
  <c r="C45" i="6"/>
  <c r="E45" i="6" s="1"/>
  <c r="J45" i="6"/>
  <c r="I45" i="6"/>
  <c r="D45" i="6"/>
  <c r="H48" i="11" l="1"/>
  <c r="F49" i="11"/>
  <c r="G49" i="11" s="1"/>
  <c r="C49" i="11"/>
  <c r="I49" i="11"/>
  <c r="J49" i="11"/>
  <c r="B49" i="11"/>
  <c r="E46" i="10"/>
  <c r="J46" i="10"/>
  <c r="B46" i="10"/>
  <c r="I46" i="10"/>
  <c r="H44" i="9"/>
  <c r="F45" i="9"/>
  <c r="G45" i="9" s="1"/>
  <c r="H48" i="8"/>
  <c r="B49" i="8" s="1"/>
  <c r="F49" i="8"/>
  <c r="G49" i="8" s="1"/>
  <c r="D48" i="8"/>
  <c r="H45" i="6"/>
  <c r="I46" i="6" s="1"/>
  <c r="F46" i="6"/>
  <c r="G46" i="6" s="1"/>
  <c r="D49" i="11" l="1"/>
  <c r="E49" i="11"/>
  <c r="I49" i="8"/>
  <c r="C49" i="8"/>
  <c r="E49" i="8" s="1"/>
  <c r="H46" i="10"/>
  <c r="J47" i="10" s="1"/>
  <c r="F47" i="10"/>
  <c r="G47" i="10" s="1"/>
  <c r="D46" i="10"/>
  <c r="J49" i="8"/>
  <c r="C45" i="9"/>
  <c r="J45" i="9"/>
  <c r="I45" i="9"/>
  <c r="B45" i="9"/>
  <c r="D49" i="8"/>
  <c r="C46" i="6"/>
  <c r="J46" i="6"/>
  <c r="B46" i="6"/>
  <c r="B47" i="10" l="1"/>
  <c r="D47" i="10" s="1"/>
  <c r="H49" i="11"/>
  <c r="B50" i="11" s="1"/>
  <c r="F50" i="11"/>
  <c r="G50" i="11" s="1"/>
  <c r="I47" i="10"/>
  <c r="C47" i="10"/>
  <c r="D45" i="9"/>
  <c r="E45" i="9"/>
  <c r="H49" i="8"/>
  <c r="B50" i="8" s="1"/>
  <c r="F50" i="8"/>
  <c r="G50" i="8" s="1"/>
  <c r="E46" i="6"/>
  <c r="D46" i="6"/>
  <c r="I50" i="11" l="1"/>
  <c r="J50" i="11"/>
  <c r="C50" i="11"/>
  <c r="E50" i="11" s="1"/>
  <c r="D50" i="11"/>
  <c r="E47" i="10"/>
  <c r="H45" i="9"/>
  <c r="C46" i="9" s="1"/>
  <c r="F46" i="9"/>
  <c r="G46" i="9" s="1"/>
  <c r="J50" i="8"/>
  <c r="I50" i="8"/>
  <c r="C50" i="8"/>
  <c r="E50" i="8" s="1"/>
  <c r="D50" i="8"/>
  <c r="H46" i="6"/>
  <c r="B47" i="6" s="1"/>
  <c r="F47" i="6"/>
  <c r="G47" i="6" s="1"/>
  <c r="H50" i="11" l="1"/>
  <c r="F51" i="11"/>
  <c r="G51" i="11" s="1"/>
  <c r="I46" i="9"/>
  <c r="B51" i="11"/>
  <c r="J46" i="9"/>
  <c r="H47" i="10"/>
  <c r="B48" i="10" s="1"/>
  <c r="F48" i="10"/>
  <c r="G48" i="10" s="1"/>
  <c r="B46" i="9"/>
  <c r="D46" i="9" s="1"/>
  <c r="E46" i="9"/>
  <c r="H50" i="8"/>
  <c r="B51" i="8" s="1"/>
  <c r="F51" i="8"/>
  <c r="G51" i="8" s="1"/>
  <c r="C47" i="6"/>
  <c r="E47" i="6" s="1"/>
  <c r="J47" i="6"/>
  <c r="I47" i="6"/>
  <c r="D47" i="6"/>
  <c r="D51" i="11" l="1"/>
  <c r="C51" i="11"/>
  <c r="I51" i="11"/>
  <c r="J51" i="11"/>
  <c r="J48" i="10"/>
  <c r="I48" i="10"/>
  <c r="C48" i="10"/>
  <c r="D48" i="10"/>
  <c r="H46" i="9"/>
  <c r="C47" i="9" s="1"/>
  <c r="F47" i="9"/>
  <c r="G47" i="9" s="1"/>
  <c r="J51" i="8"/>
  <c r="C51" i="8"/>
  <c r="E51" i="8" s="1"/>
  <c r="I51" i="8"/>
  <c r="D51" i="8"/>
  <c r="H47" i="6"/>
  <c r="C48" i="6" s="1"/>
  <c r="F48" i="6"/>
  <c r="G48" i="6" s="1"/>
  <c r="I47" i="9" l="1"/>
  <c r="E51" i="11"/>
  <c r="E48" i="10"/>
  <c r="J47" i="9"/>
  <c r="B47" i="9"/>
  <c r="D47" i="9" s="1"/>
  <c r="E47" i="9"/>
  <c r="H51" i="8"/>
  <c r="C52" i="8" s="1"/>
  <c r="E52" i="8" s="1"/>
  <c r="F52" i="8"/>
  <c r="G52" i="8" s="1"/>
  <c r="B48" i="6"/>
  <c r="D48" i="6" s="1"/>
  <c r="E48" i="6"/>
  <c r="I48" i="6"/>
  <c r="J48" i="6"/>
  <c r="H51" i="11" l="1"/>
  <c r="B52" i="11" s="1"/>
  <c r="F52" i="11"/>
  <c r="G52" i="11" s="1"/>
  <c r="I52" i="11"/>
  <c r="C52" i="11"/>
  <c r="J52" i="11"/>
  <c r="H48" i="10"/>
  <c r="C49" i="10" s="1"/>
  <c r="F49" i="10"/>
  <c r="G49" i="10" s="1"/>
  <c r="H47" i="9"/>
  <c r="C48" i="9" s="1"/>
  <c r="F48" i="9"/>
  <c r="G48" i="9" s="1"/>
  <c r="J52" i="8"/>
  <c r="I52" i="8"/>
  <c r="B52" i="8"/>
  <c r="H48" i="6"/>
  <c r="C49" i="6" s="1"/>
  <c r="F49" i="6"/>
  <c r="G49" i="6" s="1"/>
  <c r="J48" i="9" l="1"/>
  <c r="I48" i="9"/>
  <c r="B49" i="10"/>
  <c r="D49" i="10" s="1"/>
  <c r="E52" i="11"/>
  <c r="D52" i="11"/>
  <c r="E49" i="10"/>
  <c r="J49" i="10"/>
  <c r="I49" i="10"/>
  <c r="E48" i="9"/>
  <c r="B48" i="9"/>
  <c r="H52" i="8"/>
  <c r="I53" i="8" s="1"/>
  <c r="F53" i="8"/>
  <c r="G53" i="8" s="1"/>
  <c r="D52" i="8"/>
  <c r="E49" i="6"/>
  <c r="I49" i="6"/>
  <c r="B49" i="6"/>
  <c r="J49" i="6"/>
  <c r="H52" i="11" l="1"/>
  <c r="F53" i="11"/>
  <c r="G53" i="11" s="1"/>
  <c r="C53" i="11"/>
  <c r="H49" i="10"/>
  <c r="J50" i="10" s="1"/>
  <c r="F50" i="10"/>
  <c r="G50" i="10" s="1"/>
  <c r="D48" i="9"/>
  <c r="C53" i="8"/>
  <c r="E53" i="8" s="1"/>
  <c r="H48" i="9"/>
  <c r="F49" i="9"/>
  <c r="G49" i="9" s="1"/>
  <c r="B53" i="8"/>
  <c r="J53" i="8"/>
  <c r="D49" i="6"/>
  <c r="H49" i="6"/>
  <c r="J50" i="6" s="1"/>
  <c r="F50" i="6"/>
  <c r="G50" i="6" s="1"/>
  <c r="C50" i="10" l="1"/>
  <c r="E53" i="11"/>
  <c r="J53" i="11"/>
  <c r="B53" i="11"/>
  <c r="I53" i="11"/>
  <c r="E50" i="10"/>
  <c r="I50" i="10"/>
  <c r="B50" i="10"/>
  <c r="C49" i="9"/>
  <c r="I49" i="9"/>
  <c r="B49" i="9"/>
  <c r="J49" i="9"/>
  <c r="H53" i="8"/>
  <c r="B54" i="8" s="1"/>
  <c r="F54" i="8"/>
  <c r="G54" i="8" s="1"/>
  <c r="D53" i="8"/>
  <c r="I50" i="6"/>
  <c r="B50" i="6"/>
  <c r="D50" i="6" s="1"/>
  <c r="C50" i="6"/>
  <c r="C54" i="8" l="1"/>
  <c r="E54" i="8" s="1"/>
  <c r="I54" i="8"/>
  <c r="D53" i="11"/>
  <c r="H53" i="11"/>
  <c r="B54" i="11" s="1"/>
  <c r="F54" i="11"/>
  <c r="G54" i="11" s="1"/>
  <c r="D50" i="10"/>
  <c r="H50" i="10"/>
  <c r="B51" i="10" s="1"/>
  <c r="F51" i="10"/>
  <c r="G51" i="10" s="1"/>
  <c r="J54" i="8"/>
  <c r="D49" i="9"/>
  <c r="E49" i="9"/>
  <c r="D54" i="8"/>
  <c r="E50" i="6"/>
  <c r="I54" i="11" l="1"/>
  <c r="J54" i="11"/>
  <c r="C54" i="11"/>
  <c r="E54" i="11" s="1"/>
  <c r="D54" i="11"/>
  <c r="D51" i="10"/>
  <c r="C51" i="10"/>
  <c r="J51" i="10"/>
  <c r="I51" i="10"/>
  <c r="H49" i="9"/>
  <c r="J50" i="9" s="1"/>
  <c r="F50" i="9"/>
  <c r="G50" i="9" s="1"/>
  <c r="H54" i="8"/>
  <c r="B55" i="8" s="1"/>
  <c r="F55" i="8"/>
  <c r="G55" i="8" s="1"/>
  <c r="H50" i="6"/>
  <c r="J51" i="6" s="1"/>
  <c r="F51" i="6"/>
  <c r="G51" i="6" s="1"/>
  <c r="C50" i="9" l="1"/>
  <c r="E50" i="9" s="1"/>
  <c r="H54" i="11"/>
  <c r="F55" i="11"/>
  <c r="G55" i="11" s="1"/>
  <c r="B55" i="11"/>
  <c r="B50" i="9"/>
  <c r="D50" i="9" s="1"/>
  <c r="I50" i="9"/>
  <c r="E51" i="10"/>
  <c r="J55" i="8"/>
  <c r="I55" i="8"/>
  <c r="C55" i="8"/>
  <c r="E55" i="8" s="1"/>
  <c r="D55" i="8"/>
  <c r="I51" i="6"/>
  <c r="B51" i="6"/>
  <c r="D51" i="6" s="1"/>
  <c r="C51" i="6"/>
  <c r="D55" i="11" l="1"/>
  <c r="C55" i="11"/>
  <c r="J55" i="11"/>
  <c r="I55" i="11"/>
  <c r="H51" i="10"/>
  <c r="I52" i="10" s="1"/>
  <c r="F52" i="10"/>
  <c r="G52" i="10" s="1"/>
  <c r="H50" i="9"/>
  <c r="C51" i="9" s="1"/>
  <c r="F51" i="9"/>
  <c r="G51" i="9" s="1"/>
  <c r="H55" i="8"/>
  <c r="C56" i="8" s="1"/>
  <c r="E56" i="8" s="1"/>
  <c r="F56" i="8"/>
  <c r="G56" i="8" s="1"/>
  <c r="E51" i="6"/>
  <c r="B56" i="8" l="1"/>
  <c r="B51" i="9"/>
  <c r="D51" i="9" s="1"/>
  <c r="E55" i="11"/>
  <c r="B52" i="10"/>
  <c r="C52" i="10"/>
  <c r="J52" i="10"/>
  <c r="E51" i="9"/>
  <c r="J51" i="9"/>
  <c r="I51" i="9"/>
  <c r="D56" i="8"/>
  <c r="J56" i="8"/>
  <c r="I56" i="8"/>
  <c r="H51" i="6"/>
  <c r="J52" i="6" s="1"/>
  <c r="F52" i="6"/>
  <c r="G52" i="6" s="1"/>
  <c r="H55" i="11" l="1"/>
  <c r="B56" i="11" s="1"/>
  <c r="F56" i="11"/>
  <c r="G56" i="11" s="1"/>
  <c r="J56" i="11"/>
  <c r="E52" i="10"/>
  <c r="D52" i="10"/>
  <c r="H51" i="9"/>
  <c r="J52" i="9" s="1"/>
  <c r="F52" i="9"/>
  <c r="G52" i="9" s="1"/>
  <c r="H56" i="8"/>
  <c r="J57" i="8" s="1"/>
  <c r="F57" i="8"/>
  <c r="G57" i="8" s="1"/>
  <c r="C52" i="6"/>
  <c r="E52" i="6" s="1"/>
  <c r="I52" i="6"/>
  <c r="B52" i="6"/>
  <c r="D52" i="6" s="1"/>
  <c r="I56" i="11" l="1"/>
  <c r="C56" i="11"/>
  <c r="C52" i="9"/>
  <c r="E52" i="9" s="1"/>
  <c r="D56" i="11"/>
  <c r="H52" i="10"/>
  <c r="B53" i="10" s="1"/>
  <c r="F53" i="10"/>
  <c r="G53" i="10" s="1"/>
  <c r="B52" i="9"/>
  <c r="B57" i="8"/>
  <c r="D57" i="8" s="1"/>
  <c r="I52" i="9"/>
  <c r="C57" i="8"/>
  <c r="E57" i="8" s="1"/>
  <c r="I57" i="8"/>
  <c r="H52" i="6"/>
  <c r="C53" i="6" s="1"/>
  <c r="F53" i="6"/>
  <c r="G53" i="6" s="1"/>
  <c r="C53" i="10" l="1"/>
  <c r="E53" i="10" s="1"/>
  <c r="J53" i="10"/>
  <c r="E56" i="11"/>
  <c r="I53" i="10"/>
  <c r="D53" i="10"/>
  <c r="H52" i="9"/>
  <c r="J53" i="9" s="1"/>
  <c r="F53" i="9"/>
  <c r="G53" i="9" s="1"/>
  <c r="D52" i="9"/>
  <c r="H57" i="8"/>
  <c r="J58" i="8" s="1"/>
  <c r="F58" i="8"/>
  <c r="G58" i="8" s="1"/>
  <c r="E53" i="6"/>
  <c r="I53" i="6"/>
  <c r="J53" i="6"/>
  <c r="B53" i="6"/>
  <c r="H56" i="11" l="1"/>
  <c r="C57" i="11" s="1"/>
  <c r="F57" i="11"/>
  <c r="G57" i="11" s="1"/>
  <c r="J57" i="11"/>
  <c r="I57" i="11"/>
  <c r="B57" i="11"/>
  <c r="B53" i="9"/>
  <c r="D53" i="9" s="1"/>
  <c r="C53" i="9"/>
  <c r="E53" i="9" s="1"/>
  <c r="H53" i="10"/>
  <c r="F54" i="10"/>
  <c r="G54" i="10" s="1"/>
  <c r="I53" i="9"/>
  <c r="B58" i="8"/>
  <c r="D58" i="8" s="1"/>
  <c r="C58" i="8"/>
  <c r="E58" i="8" s="1"/>
  <c r="I58" i="8"/>
  <c r="H53" i="6"/>
  <c r="B54" i="6" s="1"/>
  <c r="F54" i="6"/>
  <c r="G54" i="6" s="1"/>
  <c r="D53" i="6"/>
  <c r="D57" i="11" l="1"/>
  <c r="E57" i="11"/>
  <c r="C54" i="10"/>
  <c r="J54" i="10"/>
  <c r="I54" i="10"/>
  <c r="B54" i="10"/>
  <c r="H53" i="9"/>
  <c r="C54" i="9" s="1"/>
  <c r="F54" i="9"/>
  <c r="G54" i="9" s="1"/>
  <c r="F59" i="8"/>
  <c r="G59" i="8" s="1"/>
  <c r="H58" i="8"/>
  <c r="J59" i="8" s="1"/>
  <c r="D54" i="6"/>
  <c r="J54" i="6"/>
  <c r="I54" i="6"/>
  <c r="C54" i="6"/>
  <c r="H57" i="11" l="1"/>
  <c r="C58" i="11" s="1"/>
  <c r="F58" i="11"/>
  <c r="G58" i="11" s="1"/>
  <c r="B58" i="11"/>
  <c r="I58" i="11"/>
  <c r="D54" i="10"/>
  <c r="C59" i="8"/>
  <c r="E59" i="8" s="1"/>
  <c r="E54" i="10"/>
  <c r="E54" i="9"/>
  <c r="J54" i="9"/>
  <c r="I54" i="9"/>
  <c r="B54" i="9"/>
  <c r="I59" i="8"/>
  <c r="B59" i="8"/>
  <c r="E54" i="6"/>
  <c r="J58" i="11" l="1"/>
  <c r="D58" i="11"/>
  <c r="E58" i="11"/>
  <c r="H54" i="10"/>
  <c r="I55" i="10" s="1"/>
  <c r="F55" i="10"/>
  <c r="G55" i="10" s="1"/>
  <c r="D54" i="9"/>
  <c r="H54" i="9"/>
  <c r="B55" i="9" s="1"/>
  <c r="F55" i="9"/>
  <c r="G55" i="9" s="1"/>
  <c r="D59" i="8"/>
  <c r="H59" i="8"/>
  <c r="J60" i="8" s="1"/>
  <c r="F60" i="8"/>
  <c r="G60" i="8" s="1"/>
  <c r="H54" i="6"/>
  <c r="C55" i="6" s="1"/>
  <c r="F55" i="6"/>
  <c r="G55" i="6" s="1"/>
  <c r="C60" i="8" l="1"/>
  <c r="E60" i="8" s="1"/>
  <c r="J55" i="10"/>
  <c r="C55" i="10"/>
  <c r="E55" i="10" s="1"/>
  <c r="H58" i="11"/>
  <c r="B59" i="11" s="1"/>
  <c r="F59" i="11"/>
  <c r="G59" i="11" s="1"/>
  <c r="B55" i="10"/>
  <c r="D55" i="10" s="1"/>
  <c r="D55" i="9"/>
  <c r="C55" i="9"/>
  <c r="J55" i="9"/>
  <c r="I55" i="9"/>
  <c r="B60" i="8"/>
  <c r="I60" i="8"/>
  <c r="E55" i="6"/>
  <c r="J55" i="6"/>
  <c r="B55" i="6"/>
  <c r="I55" i="6"/>
  <c r="D59" i="11" l="1"/>
  <c r="J59" i="11"/>
  <c r="I59" i="11"/>
  <c r="C59" i="11"/>
  <c r="H55" i="10"/>
  <c r="C56" i="10" s="1"/>
  <c r="F56" i="10"/>
  <c r="G56" i="10" s="1"/>
  <c r="E55" i="9"/>
  <c r="D60" i="8"/>
  <c r="H60" i="8"/>
  <c r="B61" i="8" s="1"/>
  <c r="F61" i="8"/>
  <c r="G61" i="8" s="1"/>
  <c r="D55" i="6"/>
  <c r="H55" i="6"/>
  <c r="C56" i="6" s="1"/>
  <c r="F56" i="6"/>
  <c r="G56" i="6" s="1"/>
  <c r="E59" i="11" l="1"/>
  <c r="E56" i="10"/>
  <c r="J56" i="10"/>
  <c r="I56" i="10"/>
  <c r="B56" i="10"/>
  <c r="C61" i="8"/>
  <c r="E61" i="8" s="1"/>
  <c r="H55" i="9"/>
  <c r="F56" i="9"/>
  <c r="G56" i="9" s="1"/>
  <c r="D61" i="8"/>
  <c r="J61" i="8"/>
  <c r="I61" i="8"/>
  <c r="B56" i="6"/>
  <c r="D56" i="6" s="1"/>
  <c r="E56" i="6"/>
  <c r="I56" i="6"/>
  <c r="J56" i="6"/>
  <c r="H59" i="11" l="1"/>
  <c r="C60" i="11" s="1"/>
  <c r="F60" i="11"/>
  <c r="G60" i="11" s="1"/>
  <c r="H56" i="10"/>
  <c r="J57" i="10" s="1"/>
  <c r="F57" i="10"/>
  <c r="G57" i="10" s="1"/>
  <c r="D56" i="10"/>
  <c r="C56" i="9"/>
  <c r="I56" i="9"/>
  <c r="B56" i="9"/>
  <c r="J56" i="9"/>
  <c r="H61" i="8"/>
  <c r="J62" i="8" s="1"/>
  <c r="F62" i="8"/>
  <c r="G62" i="8" s="1"/>
  <c r="H56" i="6"/>
  <c r="I57" i="6" s="1"/>
  <c r="F57" i="6"/>
  <c r="G57" i="6" s="1"/>
  <c r="C62" i="8" l="1"/>
  <c r="E62" i="8" s="1"/>
  <c r="B57" i="10"/>
  <c r="D57" i="10" s="1"/>
  <c r="E60" i="11"/>
  <c r="I60" i="11"/>
  <c r="B60" i="11"/>
  <c r="B62" i="8"/>
  <c r="D62" i="8" s="1"/>
  <c r="C57" i="10"/>
  <c r="E57" i="10" s="1"/>
  <c r="J60" i="11"/>
  <c r="I57" i="10"/>
  <c r="D56" i="9"/>
  <c r="E56" i="9"/>
  <c r="I62" i="8"/>
  <c r="C57" i="6"/>
  <c r="E57" i="6" s="1"/>
  <c r="J57" i="6"/>
  <c r="B57" i="6"/>
  <c r="D60" i="11" l="1"/>
  <c r="H60" i="11"/>
  <c r="B61" i="11" s="1"/>
  <c r="F61" i="11"/>
  <c r="G61" i="11" s="1"/>
  <c r="H57" i="10"/>
  <c r="J58" i="10" s="1"/>
  <c r="F58" i="10"/>
  <c r="G58" i="10" s="1"/>
  <c r="H56" i="9"/>
  <c r="I57" i="9" s="1"/>
  <c r="F57" i="9"/>
  <c r="G57" i="9" s="1"/>
  <c r="F63" i="8"/>
  <c r="G63" i="8" s="1"/>
  <c r="H62" i="8"/>
  <c r="C63" i="8" s="1"/>
  <c r="E63" i="8" s="1"/>
  <c r="D57" i="6"/>
  <c r="H57" i="6"/>
  <c r="J58" i="6" s="1"/>
  <c r="F58" i="6"/>
  <c r="G58" i="6" s="1"/>
  <c r="C61" i="11" l="1"/>
  <c r="D61" i="11"/>
  <c r="J61" i="11"/>
  <c r="I61" i="11"/>
  <c r="B58" i="10"/>
  <c r="D58" i="10" s="1"/>
  <c r="E61" i="11"/>
  <c r="B57" i="9"/>
  <c r="D57" i="9" s="1"/>
  <c r="C57" i="9"/>
  <c r="E57" i="9" s="1"/>
  <c r="C58" i="10"/>
  <c r="J57" i="9"/>
  <c r="I58" i="10"/>
  <c r="B63" i="8"/>
  <c r="D63" i="8" s="1"/>
  <c r="I63" i="8"/>
  <c r="J63" i="8"/>
  <c r="C58" i="6"/>
  <c r="E58" i="6" s="1"/>
  <c r="B58" i="6"/>
  <c r="I58" i="6"/>
  <c r="H61" i="11" l="1"/>
  <c r="I62" i="11" s="1"/>
  <c r="F62" i="11"/>
  <c r="G62" i="11" s="1"/>
  <c r="E58" i="10"/>
  <c r="H57" i="9"/>
  <c r="C58" i="9" s="1"/>
  <c r="F58" i="9"/>
  <c r="G58" i="9" s="1"/>
  <c r="H63" i="8"/>
  <c r="C64" i="8" s="1"/>
  <c r="E64" i="8" s="1"/>
  <c r="F64" i="8"/>
  <c r="G64" i="8" s="1"/>
  <c r="D58" i="6"/>
  <c r="H58" i="6"/>
  <c r="C59" i="6" s="1"/>
  <c r="F59" i="6"/>
  <c r="G59" i="6" s="1"/>
  <c r="B62" i="11" l="1"/>
  <c r="D62" i="11" s="1"/>
  <c r="J62" i="11"/>
  <c r="C62" i="11"/>
  <c r="E62" i="11" s="1"/>
  <c r="H58" i="10"/>
  <c r="B59" i="10" s="1"/>
  <c r="F59" i="10"/>
  <c r="G59" i="10" s="1"/>
  <c r="E58" i="9"/>
  <c r="I58" i="9"/>
  <c r="J58" i="9"/>
  <c r="B58" i="9"/>
  <c r="I64" i="8"/>
  <c r="B64" i="8"/>
  <c r="J64" i="8"/>
  <c r="E59" i="6"/>
  <c r="B59" i="6"/>
  <c r="I59" i="6"/>
  <c r="J59" i="6"/>
  <c r="I59" i="10" l="1"/>
  <c r="H62" i="11"/>
  <c r="F63" i="11"/>
  <c r="G63" i="11" s="1"/>
  <c r="J59" i="10"/>
  <c r="I63" i="11"/>
  <c r="C59" i="10"/>
  <c r="E59" i="10" s="1"/>
  <c r="J63" i="11"/>
  <c r="D59" i="10"/>
  <c r="D58" i="9"/>
  <c r="H58" i="9"/>
  <c r="C59" i="9" s="1"/>
  <c r="F59" i="9"/>
  <c r="G59" i="9" s="1"/>
  <c r="H64" i="8"/>
  <c r="J65" i="8" s="1"/>
  <c r="F65" i="8"/>
  <c r="G65" i="8" s="1"/>
  <c r="D64" i="8"/>
  <c r="D59" i="6"/>
  <c r="H59" i="6"/>
  <c r="B60" i="6" s="1"/>
  <c r="F60" i="6"/>
  <c r="G60" i="6" s="1"/>
  <c r="C60" i="6" l="1"/>
  <c r="E60" i="6" s="1"/>
  <c r="C63" i="11"/>
  <c r="B63" i="11"/>
  <c r="H59" i="10"/>
  <c r="F60" i="10"/>
  <c r="G60" i="10" s="1"/>
  <c r="E59" i="9"/>
  <c r="I59" i="9"/>
  <c r="C65" i="8"/>
  <c r="E65" i="8" s="1"/>
  <c r="J59" i="9"/>
  <c r="B65" i="8"/>
  <c r="D65" i="8" s="1"/>
  <c r="B59" i="9"/>
  <c r="I65" i="8"/>
  <c r="D60" i="6"/>
  <c r="I60" i="6"/>
  <c r="J60" i="6"/>
  <c r="D63" i="11" l="1"/>
  <c r="E63" i="11"/>
  <c r="B60" i="10"/>
  <c r="I60" i="10"/>
  <c r="C60" i="10"/>
  <c r="J60" i="10"/>
  <c r="D59" i="9"/>
  <c r="H59" i="9"/>
  <c r="I60" i="9" s="1"/>
  <c r="F60" i="9"/>
  <c r="G60" i="9" s="1"/>
  <c r="H65" i="8"/>
  <c r="J66" i="8" s="1"/>
  <c r="F66" i="8"/>
  <c r="G66" i="8" s="1"/>
  <c r="H60" i="6"/>
  <c r="B61" i="6" s="1"/>
  <c r="F61" i="6"/>
  <c r="G61" i="6" s="1"/>
  <c r="H63" i="11" l="1"/>
  <c r="J64" i="11" s="1"/>
  <c r="F64" i="11"/>
  <c r="G64" i="11" s="1"/>
  <c r="E60" i="10"/>
  <c r="D60" i="10"/>
  <c r="B60" i="9"/>
  <c r="C66" i="8"/>
  <c r="E66" i="8" s="1"/>
  <c r="C60" i="9"/>
  <c r="B66" i="8"/>
  <c r="D66" i="8" s="1"/>
  <c r="J60" i="9"/>
  <c r="I66" i="8"/>
  <c r="C61" i="6"/>
  <c r="E61" i="6" s="1"/>
  <c r="J61" i="6"/>
  <c r="I61" i="6"/>
  <c r="D61" i="6"/>
  <c r="C64" i="11" l="1"/>
  <c r="E64" i="11" s="1"/>
  <c r="I64" i="11"/>
  <c r="B64" i="11"/>
  <c r="D64" i="11" s="1"/>
  <c r="H60" i="10"/>
  <c r="B61" i="10" s="1"/>
  <c r="F61" i="10"/>
  <c r="G61" i="10" s="1"/>
  <c r="E60" i="9"/>
  <c r="D60" i="9"/>
  <c r="H66" i="8"/>
  <c r="J67" i="8" s="1"/>
  <c r="F67" i="8"/>
  <c r="G67" i="8" s="1"/>
  <c r="H61" i="6"/>
  <c r="C62" i="6" s="1"/>
  <c r="F62" i="6"/>
  <c r="G62" i="6" s="1"/>
  <c r="H64" i="11" l="1"/>
  <c r="C65" i="11" s="1"/>
  <c r="F65" i="11"/>
  <c r="G65" i="11" s="1"/>
  <c r="C61" i="10"/>
  <c r="E61" i="10" s="1"/>
  <c r="I61" i="10"/>
  <c r="J61" i="10"/>
  <c r="C67" i="8"/>
  <c r="E67" i="8" s="1"/>
  <c r="D61" i="10"/>
  <c r="H60" i="9"/>
  <c r="C61" i="9" s="1"/>
  <c r="F61" i="9"/>
  <c r="G61" i="9" s="1"/>
  <c r="I67" i="8"/>
  <c r="B67" i="8"/>
  <c r="B62" i="6"/>
  <c r="D62" i="6" s="1"/>
  <c r="I62" i="6"/>
  <c r="J62" i="6"/>
  <c r="E62" i="6"/>
  <c r="J65" i="11" l="1"/>
  <c r="I65" i="11"/>
  <c r="B65" i="11"/>
  <c r="D65" i="11" s="1"/>
  <c r="E65" i="11"/>
  <c r="I61" i="9"/>
  <c r="H61" i="10"/>
  <c r="F62" i="10"/>
  <c r="G62" i="10" s="1"/>
  <c r="J61" i="9"/>
  <c r="E61" i="9"/>
  <c r="B61" i="9"/>
  <c r="D67" i="8"/>
  <c r="H67" i="8"/>
  <c r="J68" i="8" s="1"/>
  <c r="F68" i="8"/>
  <c r="G68" i="8" s="1"/>
  <c r="H62" i="6"/>
  <c r="C63" i="6" s="1"/>
  <c r="F63" i="6"/>
  <c r="G63" i="6" s="1"/>
  <c r="H65" i="11" l="1"/>
  <c r="F66" i="11"/>
  <c r="G66" i="11" s="1"/>
  <c r="C66" i="11"/>
  <c r="J62" i="10"/>
  <c r="B62" i="10"/>
  <c r="C62" i="10"/>
  <c r="I62" i="10"/>
  <c r="D61" i="9"/>
  <c r="H61" i="9"/>
  <c r="C62" i="9" s="1"/>
  <c r="F62" i="9"/>
  <c r="G62" i="9" s="1"/>
  <c r="C68" i="8"/>
  <c r="E68" i="8" s="1"/>
  <c r="B68" i="8"/>
  <c r="I68" i="8"/>
  <c r="E63" i="6"/>
  <c r="J63" i="6"/>
  <c r="B63" i="6"/>
  <c r="I63" i="6"/>
  <c r="E66" i="11" l="1"/>
  <c r="B66" i="11"/>
  <c r="I66" i="11"/>
  <c r="J66" i="11"/>
  <c r="D62" i="10"/>
  <c r="E62" i="10"/>
  <c r="J62" i="9"/>
  <c r="I62" i="9"/>
  <c r="B62" i="9"/>
  <c r="D62" i="9" s="1"/>
  <c r="E62" i="9"/>
  <c r="D68" i="8"/>
  <c r="H68" i="8"/>
  <c r="I69" i="8" s="1"/>
  <c r="F69" i="8"/>
  <c r="G69" i="8" s="1"/>
  <c r="H63" i="6"/>
  <c r="C64" i="6" s="1"/>
  <c r="F64" i="6"/>
  <c r="G64" i="6" s="1"/>
  <c r="D63" i="6"/>
  <c r="H66" i="11" l="1"/>
  <c r="I67" i="11" s="1"/>
  <c r="F67" i="11"/>
  <c r="G67" i="11" s="1"/>
  <c r="B67" i="11"/>
  <c r="D66" i="11"/>
  <c r="C67" i="11"/>
  <c r="H62" i="10"/>
  <c r="I63" i="10" s="1"/>
  <c r="F63" i="10"/>
  <c r="G63" i="10" s="1"/>
  <c r="C69" i="8"/>
  <c r="E69" i="8" s="1"/>
  <c r="H62" i="9"/>
  <c r="F63" i="9"/>
  <c r="G63" i="9" s="1"/>
  <c r="B64" i="6"/>
  <c r="D64" i="6" s="1"/>
  <c r="J69" i="8"/>
  <c r="I64" i="6"/>
  <c r="B69" i="8"/>
  <c r="J64" i="6"/>
  <c r="E64" i="6"/>
  <c r="J67" i="11" l="1"/>
  <c r="D67" i="11"/>
  <c r="B63" i="10"/>
  <c r="D63" i="10" s="1"/>
  <c r="C63" i="10"/>
  <c r="E63" i="10" s="1"/>
  <c r="E67" i="11"/>
  <c r="J63" i="10"/>
  <c r="C63" i="9"/>
  <c r="I63" i="9"/>
  <c r="J63" i="9"/>
  <c r="B63" i="9"/>
  <c r="D69" i="8"/>
  <c r="H69" i="8"/>
  <c r="B70" i="8" s="1"/>
  <c r="F70" i="8"/>
  <c r="G70" i="8" s="1"/>
  <c r="H64" i="6"/>
  <c r="C65" i="6" s="1"/>
  <c r="F65" i="6"/>
  <c r="G65" i="6" s="1"/>
  <c r="C70" i="8" l="1"/>
  <c r="E70" i="8" s="1"/>
  <c r="H67" i="11"/>
  <c r="I68" i="11" s="1"/>
  <c r="F68" i="11"/>
  <c r="G68" i="11" s="1"/>
  <c r="H63" i="10"/>
  <c r="C64" i="10" s="1"/>
  <c r="F64" i="10"/>
  <c r="G64" i="10" s="1"/>
  <c r="J70" i="8"/>
  <c r="D63" i="9"/>
  <c r="I70" i="8"/>
  <c r="E63" i="9"/>
  <c r="D70" i="8"/>
  <c r="E65" i="6"/>
  <c r="J65" i="6"/>
  <c r="B65" i="6"/>
  <c r="I65" i="6"/>
  <c r="J68" i="11" l="1"/>
  <c r="B68" i="11"/>
  <c r="D68" i="11" s="1"/>
  <c r="J64" i="10"/>
  <c r="B64" i="10"/>
  <c r="D64" i="10" s="1"/>
  <c r="C68" i="11"/>
  <c r="I64" i="10"/>
  <c r="E64" i="10"/>
  <c r="H63" i="9"/>
  <c r="I64" i="9" s="1"/>
  <c r="F64" i="9"/>
  <c r="G64" i="9" s="1"/>
  <c r="H70" i="8"/>
  <c r="C71" i="8" s="1"/>
  <c r="E71" i="8" s="1"/>
  <c r="F71" i="8"/>
  <c r="G71" i="8" s="1"/>
  <c r="D65" i="6"/>
  <c r="H65" i="6"/>
  <c r="B66" i="6" s="1"/>
  <c r="F66" i="6"/>
  <c r="G66" i="6" s="1"/>
  <c r="E68" i="11" l="1"/>
  <c r="J64" i="9"/>
  <c r="C64" i="9"/>
  <c r="E64" i="9" s="1"/>
  <c r="H64" i="10"/>
  <c r="J65" i="10" s="1"/>
  <c r="F65" i="10"/>
  <c r="G65" i="10" s="1"/>
  <c r="B64" i="9"/>
  <c r="D64" i="9" s="1"/>
  <c r="B71" i="8"/>
  <c r="D71" i="8" s="1"/>
  <c r="J71" i="8"/>
  <c r="I71" i="8"/>
  <c r="J66" i="6"/>
  <c r="C66" i="6"/>
  <c r="E66" i="6" s="1"/>
  <c r="I66" i="6"/>
  <c r="D66" i="6"/>
  <c r="H68" i="11" l="1"/>
  <c r="F69" i="11"/>
  <c r="G69" i="11" s="1"/>
  <c r="J69" i="11"/>
  <c r="I69" i="11"/>
  <c r="B69" i="11"/>
  <c r="C69" i="11"/>
  <c r="B65" i="10"/>
  <c r="C65" i="10"/>
  <c r="I65" i="10"/>
  <c r="H64" i="9"/>
  <c r="B65" i="9" s="1"/>
  <c r="F65" i="9"/>
  <c r="G65" i="9" s="1"/>
  <c r="C65" i="9"/>
  <c r="H71" i="8"/>
  <c r="C72" i="8" s="1"/>
  <c r="E72" i="8" s="1"/>
  <c r="F72" i="8"/>
  <c r="G72" i="8" s="1"/>
  <c r="H66" i="6"/>
  <c r="J67" i="6" s="1"/>
  <c r="F67" i="6"/>
  <c r="G67" i="6" s="1"/>
  <c r="E69" i="11" l="1"/>
  <c r="D69" i="11"/>
  <c r="E65" i="10"/>
  <c r="I72" i="8"/>
  <c r="D65" i="10"/>
  <c r="I65" i="9"/>
  <c r="D65" i="9"/>
  <c r="E65" i="9"/>
  <c r="B72" i="8"/>
  <c r="D72" i="8" s="1"/>
  <c r="J72" i="8"/>
  <c r="J65" i="9"/>
  <c r="I67" i="6"/>
  <c r="B67" i="6"/>
  <c r="C67" i="6"/>
  <c r="H69" i="11" l="1"/>
  <c r="C70" i="11" s="1"/>
  <c r="F70" i="11"/>
  <c r="G70" i="11" s="1"/>
  <c r="H65" i="10"/>
  <c r="C66" i="10" s="1"/>
  <c r="F66" i="10"/>
  <c r="G66" i="10" s="1"/>
  <c r="H65" i="9"/>
  <c r="F66" i="9"/>
  <c r="G66" i="9" s="1"/>
  <c r="H72" i="8"/>
  <c r="C73" i="8" s="1"/>
  <c r="E73" i="8" s="1"/>
  <c r="F73" i="8"/>
  <c r="G73" i="8" s="1"/>
  <c r="D67" i="6"/>
  <c r="E67" i="6"/>
  <c r="E70" i="11" l="1"/>
  <c r="I70" i="11"/>
  <c r="B70" i="11"/>
  <c r="J70" i="11"/>
  <c r="E66" i="10"/>
  <c r="J66" i="10"/>
  <c r="B66" i="10"/>
  <c r="I66" i="10"/>
  <c r="B66" i="9"/>
  <c r="C66" i="9"/>
  <c r="J66" i="9"/>
  <c r="I66" i="9"/>
  <c r="B73" i="8"/>
  <c r="J73" i="8"/>
  <c r="I73" i="8"/>
  <c r="H67" i="6"/>
  <c r="J68" i="6" s="1"/>
  <c r="F68" i="6"/>
  <c r="G68" i="6" s="1"/>
  <c r="D70" i="11" l="1"/>
  <c r="H70" i="11"/>
  <c r="B71" i="11" s="1"/>
  <c r="F71" i="11"/>
  <c r="G71" i="11" s="1"/>
  <c r="D66" i="10"/>
  <c r="H66" i="10"/>
  <c r="C67" i="10" s="1"/>
  <c r="F67" i="10"/>
  <c r="G67" i="10" s="1"/>
  <c r="B68" i="6"/>
  <c r="D68" i="6" s="1"/>
  <c r="E66" i="9"/>
  <c r="D66" i="9"/>
  <c r="D73" i="8"/>
  <c r="H73" i="8"/>
  <c r="B74" i="8" s="1"/>
  <c r="F74" i="8"/>
  <c r="G74" i="8" s="1"/>
  <c r="C68" i="6"/>
  <c r="E68" i="6" s="1"/>
  <c r="I68" i="6"/>
  <c r="D71" i="11" l="1"/>
  <c r="C71" i="11"/>
  <c r="I71" i="11"/>
  <c r="J71" i="11"/>
  <c r="C74" i="8"/>
  <c r="E74" i="8" s="1"/>
  <c r="E67" i="10"/>
  <c r="B67" i="10"/>
  <c r="J67" i="10"/>
  <c r="I67" i="10"/>
  <c r="H66" i="9"/>
  <c r="B67" i="9" s="1"/>
  <c r="F67" i="9"/>
  <c r="G67" i="9" s="1"/>
  <c r="D74" i="8"/>
  <c r="I74" i="8"/>
  <c r="J74" i="8"/>
  <c r="H68" i="6"/>
  <c r="C69" i="6" s="1"/>
  <c r="F69" i="6"/>
  <c r="G69" i="6" s="1"/>
  <c r="J67" i="9" l="1"/>
  <c r="E71" i="11"/>
  <c r="D67" i="10"/>
  <c r="H67" i="10"/>
  <c r="I68" i="10" s="1"/>
  <c r="F68" i="10"/>
  <c r="G68" i="10" s="1"/>
  <c r="C67" i="9"/>
  <c r="E67" i="9" s="1"/>
  <c r="D67" i="9"/>
  <c r="I67" i="9"/>
  <c r="H74" i="8"/>
  <c r="J75" i="8" s="1"/>
  <c r="F75" i="8"/>
  <c r="G75" i="8" s="1"/>
  <c r="I69" i="6"/>
  <c r="E69" i="6"/>
  <c r="J69" i="6"/>
  <c r="B69" i="6"/>
  <c r="I75" i="8" l="1"/>
  <c r="H71" i="11"/>
  <c r="F72" i="11"/>
  <c r="G72" i="11" s="1"/>
  <c r="J72" i="11"/>
  <c r="I72" i="11"/>
  <c r="B68" i="10"/>
  <c r="C68" i="10"/>
  <c r="J68" i="10"/>
  <c r="B75" i="8"/>
  <c r="D75" i="8" s="1"/>
  <c r="H67" i="9"/>
  <c r="J68" i="9" s="1"/>
  <c r="F68" i="9"/>
  <c r="G68" i="9" s="1"/>
  <c r="C75" i="8"/>
  <c r="E75" i="8" s="1"/>
  <c r="D69" i="6"/>
  <c r="H69" i="6"/>
  <c r="F70" i="6"/>
  <c r="G70" i="6" s="1"/>
  <c r="C72" i="11" l="1"/>
  <c r="B72" i="11"/>
  <c r="D68" i="10"/>
  <c r="B68" i="9"/>
  <c r="D68" i="9" s="1"/>
  <c r="E68" i="10"/>
  <c r="C68" i="9"/>
  <c r="I68" i="9"/>
  <c r="H75" i="8"/>
  <c r="C76" i="8" s="1"/>
  <c r="E76" i="8" s="1"/>
  <c r="F76" i="8"/>
  <c r="G76" i="8" s="1"/>
  <c r="J70" i="6"/>
  <c r="I70" i="6"/>
  <c r="C70" i="6"/>
  <c r="B70" i="6"/>
  <c r="B76" i="8" l="1"/>
  <c r="D76" i="8" s="1"/>
  <c r="D72" i="11"/>
  <c r="E72" i="11"/>
  <c r="H68" i="10"/>
  <c r="C69" i="10" s="1"/>
  <c r="F69" i="10"/>
  <c r="G69" i="10" s="1"/>
  <c r="E68" i="9"/>
  <c r="I76" i="8"/>
  <c r="J76" i="8"/>
  <c r="E70" i="6"/>
  <c r="D70" i="6"/>
  <c r="J69" i="10" l="1"/>
  <c r="I69" i="10"/>
  <c r="H72" i="11"/>
  <c r="C73" i="11" s="1"/>
  <c r="F73" i="11"/>
  <c r="G73" i="11" s="1"/>
  <c r="B69" i="10"/>
  <c r="D69" i="10" s="1"/>
  <c r="B73" i="11"/>
  <c r="E69" i="10"/>
  <c r="H68" i="9"/>
  <c r="C69" i="9" s="1"/>
  <c r="F69" i="9"/>
  <c r="G69" i="9" s="1"/>
  <c r="H76" i="8"/>
  <c r="I77" i="8" s="1"/>
  <c r="F77" i="8"/>
  <c r="G77" i="8" s="1"/>
  <c r="H70" i="6"/>
  <c r="B71" i="6" s="1"/>
  <c r="F71" i="6"/>
  <c r="G71" i="6" s="1"/>
  <c r="B77" i="8" l="1"/>
  <c r="C77" i="8"/>
  <c r="E77" i="8" s="1"/>
  <c r="J73" i="11"/>
  <c r="I73" i="11"/>
  <c r="D73" i="11"/>
  <c r="E73" i="11"/>
  <c r="H69" i="10"/>
  <c r="F70" i="10"/>
  <c r="G70" i="10" s="1"/>
  <c r="E69" i="9"/>
  <c r="I69" i="9"/>
  <c r="J69" i="9"/>
  <c r="B69" i="9"/>
  <c r="D77" i="8"/>
  <c r="J77" i="8"/>
  <c r="C71" i="6"/>
  <c r="E71" i="6" s="1"/>
  <c r="D71" i="6"/>
  <c r="J71" i="6"/>
  <c r="I71" i="6"/>
  <c r="H73" i="11" l="1"/>
  <c r="I74" i="11" s="1"/>
  <c r="F74" i="11"/>
  <c r="G74" i="11" s="1"/>
  <c r="B74" i="11"/>
  <c r="J74" i="11"/>
  <c r="J70" i="10"/>
  <c r="I70" i="10"/>
  <c r="B70" i="10"/>
  <c r="C70" i="10"/>
  <c r="D69" i="9"/>
  <c r="H69" i="9"/>
  <c r="J70" i="9" s="1"/>
  <c r="F70" i="9"/>
  <c r="G70" i="9" s="1"/>
  <c r="H77" i="8"/>
  <c r="C78" i="8" s="1"/>
  <c r="E78" i="8" s="1"/>
  <c r="F78" i="8"/>
  <c r="G78" i="8" s="1"/>
  <c r="H71" i="6"/>
  <c r="I72" i="6" s="1"/>
  <c r="F72" i="6"/>
  <c r="G72" i="6" s="1"/>
  <c r="C74" i="11" l="1"/>
  <c r="E74" i="11" s="1"/>
  <c r="D74" i="11"/>
  <c r="E70" i="10"/>
  <c r="D70" i="10"/>
  <c r="J78" i="8"/>
  <c r="I70" i="9"/>
  <c r="I78" i="8"/>
  <c r="B70" i="9"/>
  <c r="C70" i="9"/>
  <c r="B78" i="8"/>
  <c r="D78" i="8" s="1"/>
  <c r="B72" i="6"/>
  <c r="J72" i="6"/>
  <c r="C72" i="6"/>
  <c r="H74" i="11" l="1"/>
  <c r="I75" i="11" s="1"/>
  <c r="F75" i="11"/>
  <c r="G75" i="11" s="1"/>
  <c r="J75" i="11"/>
  <c r="H70" i="10"/>
  <c r="C71" i="10" s="1"/>
  <c r="F71" i="10"/>
  <c r="G71" i="10" s="1"/>
  <c r="D70" i="9"/>
  <c r="E70" i="9"/>
  <c r="H78" i="8"/>
  <c r="C79" i="8" s="1"/>
  <c r="E79" i="8" s="1"/>
  <c r="F79" i="8"/>
  <c r="G79" i="8" s="1"/>
  <c r="E72" i="6"/>
  <c r="D72" i="6"/>
  <c r="B75" i="11" l="1"/>
  <c r="D75" i="11" s="1"/>
  <c r="C75" i="11"/>
  <c r="E71" i="10"/>
  <c r="B71" i="10"/>
  <c r="I71" i="10"/>
  <c r="J71" i="10"/>
  <c r="H70" i="9"/>
  <c r="F71" i="9"/>
  <c r="G71" i="9" s="1"/>
  <c r="J79" i="8"/>
  <c r="I79" i="8"/>
  <c r="B79" i="8"/>
  <c r="H72" i="6"/>
  <c r="B73" i="6" s="1"/>
  <c r="F73" i="6"/>
  <c r="G73" i="6" s="1"/>
  <c r="E75" i="11" l="1"/>
  <c r="D71" i="10"/>
  <c r="H71" i="10"/>
  <c r="J72" i="10" s="1"/>
  <c r="F72" i="10"/>
  <c r="G72" i="10" s="1"/>
  <c r="I73" i="6"/>
  <c r="C71" i="9"/>
  <c r="B71" i="9"/>
  <c r="J71" i="9"/>
  <c r="I71" i="9"/>
  <c r="H79" i="8"/>
  <c r="J80" i="8" s="1"/>
  <c r="F80" i="8"/>
  <c r="G80" i="8" s="1"/>
  <c r="D79" i="8"/>
  <c r="J73" i="6"/>
  <c r="D73" i="6"/>
  <c r="C73" i="6"/>
  <c r="B80" i="8" l="1"/>
  <c r="H75" i="11"/>
  <c r="J76" i="11" s="1"/>
  <c r="F76" i="11"/>
  <c r="G76" i="11" s="1"/>
  <c r="I76" i="11"/>
  <c r="B76" i="11"/>
  <c r="C76" i="11"/>
  <c r="B72" i="10"/>
  <c r="C72" i="10"/>
  <c r="I72" i="10"/>
  <c r="C80" i="8"/>
  <c r="E80" i="8" s="1"/>
  <c r="E71" i="9"/>
  <c r="D71" i="9"/>
  <c r="D80" i="8"/>
  <c r="I80" i="8"/>
  <c r="E73" i="6"/>
  <c r="E76" i="11" l="1"/>
  <c r="D76" i="11"/>
  <c r="E72" i="10"/>
  <c r="D72" i="10"/>
  <c r="H71" i="9"/>
  <c r="F72" i="9"/>
  <c r="G72" i="9" s="1"/>
  <c r="H80" i="8"/>
  <c r="C81" i="8" s="1"/>
  <c r="E81" i="8" s="1"/>
  <c r="F81" i="8"/>
  <c r="G81" i="8" s="1"/>
  <c r="H73" i="6"/>
  <c r="C74" i="6" s="1"/>
  <c r="F74" i="6"/>
  <c r="G74" i="6" s="1"/>
  <c r="J81" i="8" l="1"/>
  <c r="B81" i="8"/>
  <c r="D81" i="8" s="1"/>
  <c r="I81" i="8"/>
  <c r="H76" i="11"/>
  <c r="I77" i="11" s="1"/>
  <c r="F77" i="11"/>
  <c r="G77" i="11" s="1"/>
  <c r="H72" i="10"/>
  <c r="B73" i="10" s="1"/>
  <c r="F73" i="10"/>
  <c r="G73" i="10" s="1"/>
  <c r="J72" i="9"/>
  <c r="B72" i="9"/>
  <c r="I72" i="9"/>
  <c r="C72" i="9"/>
  <c r="I74" i="6"/>
  <c r="J74" i="6"/>
  <c r="E74" i="6"/>
  <c r="B74" i="6"/>
  <c r="J77" i="11" l="1"/>
  <c r="C73" i="10"/>
  <c r="E73" i="10" s="1"/>
  <c r="I73" i="10"/>
  <c r="J73" i="10"/>
  <c r="C77" i="11"/>
  <c r="B77" i="11"/>
  <c r="D73" i="10"/>
  <c r="E72" i="9"/>
  <c r="D72" i="9"/>
  <c r="H81" i="8"/>
  <c r="C82" i="8" s="1"/>
  <c r="E82" i="8" s="1"/>
  <c r="F82" i="8"/>
  <c r="G82" i="8" s="1"/>
  <c r="D74" i="6"/>
  <c r="H74" i="6"/>
  <c r="C75" i="6" s="1"/>
  <c r="F75" i="6"/>
  <c r="G75" i="6" s="1"/>
  <c r="I75" i="6" l="1"/>
  <c r="E77" i="11"/>
  <c r="D77" i="11"/>
  <c r="H73" i="10"/>
  <c r="J74" i="10" s="1"/>
  <c r="F74" i="10"/>
  <c r="G74" i="10" s="1"/>
  <c r="H72" i="9"/>
  <c r="B73" i="9" s="1"/>
  <c r="F73" i="9"/>
  <c r="G73" i="9" s="1"/>
  <c r="B82" i="8"/>
  <c r="I82" i="8"/>
  <c r="J82" i="8"/>
  <c r="J75" i="6"/>
  <c r="B75" i="6"/>
  <c r="E75" i="6"/>
  <c r="I74" i="10" l="1"/>
  <c r="I73" i="9"/>
  <c r="C73" i="9"/>
  <c r="E73" i="9" s="1"/>
  <c r="H77" i="11"/>
  <c r="B78" i="11" s="1"/>
  <c r="F78" i="11"/>
  <c r="G78" i="11" s="1"/>
  <c r="C78" i="11"/>
  <c r="J73" i="9"/>
  <c r="C74" i="10"/>
  <c r="B74" i="10"/>
  <c r="D73" i="9"/>
  <c r="D82" i="8"/>
  <c r="H82" i="8"/>
  <c r="I83" i="8" s="1"/>
  <c r="F83" i="8"/>
  <c r="G83" i="8" s="1"/>
  <c r="D75" i="6"/>
  <c r="H75" i="6"/>
  <c r="J76" i="6" s="1"/>
  <c r="F76" i="6"/>
  <c r="G76" i="6" s="1"/>
  <c r="I78" i="11" l="1"/>
  <c r="J78" i="11"/>
  <c r="D78" i="11"/>
  <c r="E78" i="11"/>
  <c r="E74" i="10"/>
  <c r="D74" i="10"/>
  <c r="H73" i="9"/>
  <c r="C74" i="9" s="1"/>
  <c r="F74" i="9"/>
  <c r="G74" i="9" s="1"/>
  <c r="C83" i="8"/>
  <c r="E83" i="8" s="1"/>
  <c r="J83" i="8"/>
  <c r="B83" i="8"/>
  <c r="B76" i="6"/>
  <c r="I76" i="6"/>
  <c r="C76" i="6"/>
  <c r="H78" i="11" l="1"/>
  <c r="B79" i="11" s="1"/>
  <c r="F79" i="11"/>
  <c r="G79" i="11" s="1"/>
  <c r="C79" i="11"/>
  <c r="H74" i="10"/>
  <c r="B75" i="10" s="1"/>
  <c r="F75" i="10"/>
  <c r="G75" i="10" s="1"/>
  <c r="I75" i="10"/>
  <c r="E74" i="9"/>
  <c r="J74" i="9"/>
  <c r="I74" i="9"/>
  <c r="B74" i="9"/>
  <c r="D83" i="8"/>
  <c r="H83" i="8"/>
  <c r="B84" i="8" s="1"/>
  <c r="F84" i="8"/>
  <c r="G84" i="8" s="1"/>
  <c r="E76" i="6"/>
  <c r="D76" i="6"/>
  <c r="J75" i="10" l="1"/>
  <c r="E79" i="11"/>
  <c r="D79" i="11"/>
  <c r="C75" i="10"/>
  <c r="E75" i="10" s="1"/>
  <c r="J79" i="11"/>
  <c r="I79" i="11"/>
  <c r="D75" i="10"/>
  <c r="D74" i="9"/>
  <c r="J84" i="8"/>
  <c r="I84" i="8"/>
  <c r="H74" i="9"/>
  <c r="B75" i="9" s="1"/>
  <c r="F75" i="9"/>
  <c r="G75" i="9" s="1"/>
  <c r="C84" i="8"/>
  <c r="E84" i="8" s="1"/>
  <c r="D84" i="8"/>
  <c r="H76" i="6"/>
  <c r="F77" i="6"/>
  <c r="G77" i="6" s="1"/>
  <c r="H79" i="11" l="1"/>
  <c r="J80" i="11" s="1"/>
  <c r="F80" i="11"/>
  <c r="G80" i="11" s="1"/>
  <c r="I80" i="11"/>
  <c r="B80" i="11"/>
  <c r="C80" i="11"/>
  <c r="H75" i="10"/>
  <c r="B76" i="10" s="1"/>
  <c r="F76" i="10"/>
  <c r="G76" i="10" s="1"/>
  <c r="D75" i="9"/>
  <c r="J75" i="9"/>
  <c r="I75" i="9"/>
  <c r="C75" i="9"/>
  <c r="F85" i="8"/>
  <c r="G85" i="8" s="1"/>
  <c r="H84" i="8"/>
  <c r="J85" i="8" s="1"/>
  <c r="B77" i="6"/>
  <c r="C77" i="6"/>
  <c r="I77" i="6"/>
  <c r="J77" i="6"/>
  <c r="E80" i="11" l="1"/>
  <c r="D80" i="11"/>
  <c r="I76" i="10"/>
  <c r="I85" i="8"/>
  <c r="C76" i="10"/>
  <c r="E76" i="10" s="1"/>
  <c r="D76" i="10"/>
  <c r="J76" i="10"/>
  <c r="B85" i="8"/>
  <c r="D85" i="8" s="1"/>
  <c r="E75" i="9"/>
  <c r="C85" i="8"/>
  <c r="E85" i="8" s="1"/>
  <c r="D77" i="6"/>
  <c r="E77" i="6"/>
  <c r="H80" i="11" l="1"/>
  <c r="C81" i="11" s="1"/>
  <c r="F81" i="11"/>
  <c r="G81" i="11" s="1"/>
  <c r="J81" i="11"/>
  <c r="H76" i="10"/>
  <c r="I77" i="10" s="1"/>
  <c r="F77" i="10"/>
  <c r="G77" i="10" s="1"/>
  <c r="B77" i="10"/>
  <c r="H75" i="9"/>
  <c r="F76" i="9"/>
  <c r="G76" i="9" s="1"/>
  <c r="H85" i="8"/>
  <c r="C86" i="8" s="1"/>
  <c r="E86" i="8" s="1"/>
  <c r="F86" i="8"/>
  <c r="G86" i="8" s="1"/>
  <c r="H77" i="6"/>
  <c r="F78" i="6"/>
  <c r="G78" i="6" s="1"/>
  <c r="C77" i="10" l="1"/>
  <c r="E81" i="11"/>
  <c r="J77" i="10"/>
  <c r="I81" i="11"/>
  <c r="B81" i="11"/>
  <c r="D77" i="10"/>
  <c r="E77" i="10"/>
  <c r="C76" i="9"/>
  <c r="I76" i="9"/>
  <c r="B76" i="9"/>
  <c r="J76" i="9"/>
  <c r="B86" i="8"/>
  <c r="I86" i="8"/>
  <c r="J86" i="8"/>
  <c r="B78" i="6"/>
  <c r="C78" i="6"/>
  <c r="J78" i="6"/>
  <c r="I78" i="6"/>
  <c r="D81" i="11" l="1"/>
  <c r="H81" i="11"/>
  <c r="B82" i="11" s="1"/>
  <c r="F82" i="11"/>
  <c r="G82" i="11" s="1"/>
  <c r="H77" i="10"/>
  <c r="B78" i="10" s="1"/>
  <c r="F78" i="10"/>
  <c r="G78" i="10" s="1"/>
  <c r="E76" i="9"/>
  <c r="D76" i="9"/>
  <c r="D86" i="8"/>
  <c r="H86" i="8"/>
  <c r="B87" i="8" s="1"/>
  <c r="F87" i="8"/>
  <c r="G87" i="8" s="1"/>
  <c r="E78" i="6"/>
  <c r="D78" i="6"/>
  <c r="C82" i="11" l="1"/>
  <c r="E82" i="11" s="1"/>
  <c r="D82" i="11"/>
  <c r="I82" i="11"/>
  <c r="C78" i="10"/>
  <c r="E78" i="10" s="1"/>
  <c r="J82" i="11"/>
  <c r="I87" i="8"/>
  <c r="I78" i="10"/>
  <c r="J78" i="10"/>
  <c r="D78" i="10"/>
  <c r="C87" i="8"/>
  <c r="E87" i="8" s="1"/>
  <c r="H76" i="9"/>
  <c r="F77" i="9"/>
  <c r="G77" i="9" s="1"/>
  <c r="J87" i="8"/>
  <c r="D87" i="8"/>
  <c r="H78" i="6"/>
  <c r="J79" i="6" s="1"/>
  <c r="F79" i="6"/>
  <c r="G79" i="6" s="1"/>
  <c r="H82" i="11" l="1"/>
  <c r="C83" i="11" s="1"/>
  <c r="F83" i="11"/>
  <c r="G83" i="11" s="1"/>
  <c r="H78" i="10"/>
  <c r="J79" i="10" s="1"/>
  <c r="F79" i="10"/>
  <c r="G79" i="10" s="1"/>
  <c r="B77" i="9"/>
  <c r="I77" i="9"/>
  <c r="J77" i="9"/>
  <c r="C77" i="9"/>
  <c r="H87" i="8"/>
  <c r="C88" i="8" s="1"/>
  <c r="E88" i="8" s="1"/>
  <c r="F88" i="8"/>
  <c r="G88" i="8" s="1"/>
  <c r="B79" i="6"/>
  <c r="I79" i="6"/>
  <c r="C79" i="6"/>
  <c r="B83" i="11" l="1"/>
  <c r="D83" i="11" s="1"/>
  <c r="C79" i="10"/>
  <c r="E79" i="10" s="1"/>
  <c r="E83" i="11"/>
  <c r="B79" i="10"/>
  <c r="D79" i="10" s="1"/>
  <c r="B88" i="8"/>
  <c r="D88" i="8" s="1"/>
  <c r="I79" i="10"/>
  <c r="I83" i="11"/>
  <c r="J83" i="11"/>
  <c r="D77" i="9"/>
  <c r="E77" i="9"/>
  <c r="I88" i="8"/>
  <c r="J88" i="8"/>
  <c r="E79" i="6"/>
  <c r="D79" i="6"/>
  <c r="H83" i="11" l="1"/>
  <c r="C84" i="11" s="1"/>
  <c r="F84" i="11"/>
  <c r="G84" i="11" s="1"/>
  <c r="J84" i="11"/>
  <c r="I84" i="11"/>
  <c r="H79" i="10"/>
  <c r="C80" i="10" s="1"/>
  <c r="F80" i="10"/>
  <c r="G80" i="10" s="1"/>
  <c r="H77" i="9"/>
  <c r="B78" i="9" s="1"/>
  <c r="F78" i="9"/>
  <c r="G78" i="9" s="1"/>
  <c r="H88" i="8"/>
  <c r="J89" i="8" s="1"/>
  <c r="F89" i="8"/>
  <c r="G89" i="8" s="1"/>
  <c r="H79" i="6"/>
  <c r="C80" i="6" s="1"/>
  <c r="F80" i="6"/>
  <c r="G80" i="6" s="1"/>
  <c r="E84" i="11" l="1"/>
  <c r="J80" i="10"/>
  <c r="B80" i="10"/>
  <c r="D80" i="10" s="1"/>
  <c r="B84" i="11"/>
  <c r="I80" i="10"/>
  <c r="C89" i="8"/>
  <c r="E89" i="8" s="1"/>
  <c r="E80" i="10"/>
  <c r="D78" i="9"/>
  <c r="C78" i="9"/>
  <c r="I78" i="9"/>
  <c r="J78" i="9"/>
  <c r="I89" i="8"/>
  <c r="B89" i="8"/>
  <c r="E80" i="6"/>
  <c r="B80" i="6"/>
  <c r="J80" i="6"/>
  <c r="I80" i="6"/>
  <c r="D84" i="11" l="1"/>
  <c r="H84" i="11"/>
  <c r="B85" i="11" s="1"/>
  <c r="F85" i="11"/>
  <c r="G85" i="11" s="1"/>
  <c r="C85" i="11"/>
  <c r="H80" i="10"/>
  <c r="B81" i="10" s="1"/>
  <c r="F81" i="10"/>
  <c r="G81" i="10" s="1"/>
  <c r="E78" i="9"/>
  <c r="D89" i="8"/>
  <c r="H89" i="8"/>
  <c r="J90" i="8" s="1"/>
  <c r="F90" i="8"/>
  <c r="G90" i="8" s="1"/>
  <c r="H80" i="6"/>
  <c r="I81" i="6" s="1"/>
  <c r="F81" i="6"/>
  <c r="G81" i="6" s="1"/>
  <c r="D80" i="6"/>
  <c r="D85" i="11" l="1"/>
  <c r="C81" i="10"/>
  <c r="E81" i="10" s="1"/>
  <c r="E85" i="11"/>
  <c r="I85" i="11"/>
  <c r="J85" i="11"/>
  <c r="D81" i="10"/>
  <c r="I81" i="10"/>
  <c r="J81" i="10"/>
  <c r="H78" i="9"/>
  <c r="C79" i="9" s="1"/>
  <c r="F79" i="9"/>
  <c r="G79" i="9" s="1"/>
  <c r="C90" i="8"/>
  <c r="E90" i="8" s="1"/>
  <c r="B90" i="8"/>
  <c r="C81" i="6"/>
  <c r="E81" i="6" s="1"/>
  <c r="I90" i="8"/>
  <c r="J81" i="6"/>
  <c r="B81" i="6"/>
  <c r="H85" i="11" l="1"/>
  <c r="I86" i="11" s="1"/>
  <c r="F86" i="11"/>
  <c r="G86" i="11" s="1"/>
  <c r="B86" i="11"/>
  <c r="C86" i="11"/>
  <c r="H81" i="10"/>
  <c r="I82" i="10" s="1"/>
  <c r="F82" i="10"/>
  <c r="G82" i="10" s="1"/>
  <c r="E79" i="9"/>
  <c r="J79" i="9"/>
  <c r="I79" i="9"/>
  <c r="B79" i="9"/>
  <c r="H90" i="8"/>
  <c r="C91" i="8" s="1"/>
  <c r="E91" i="8" s="1"/>
  <c r="F91" i="8"/>
  <c r="G91" i="8" s="1"/>
  <c r="D90" i="8"/>
  <c r="H81" i="6"/>
  <c r="I82" i="6" s="1"/>
  <c r="F82" i="6"/>
  <c r="G82" i="6" s="1"/>
  <c r="D81" i="6"/>
  <c r="D86" i="11" l="1"/>
  <c r="B82" i="10"/>
  <c r="D82" i="10" s="1"/>
  <c r="J86" i="11"/>
  <c r="E86" i="11"/>
  <c r="J91" i="8"/>
  <c r="C82" i="10"/>
  <c r="E82" i="10" s="1"/>
  <c r="J82" i="10"/>
  <c r="D79" i="9"/>
  <c r="B91" i="8"/>
  <c r="D91" i="8" s="1"/>
  <c r="H79" i="9"/>
  <c r="C80" i="9" s="1"/>
  <c r="F80" i="9"/>
  <c r="G80" i="9" s="1"/>
  <c r="I91" i="8"/>
  <c r="C82" i="6"/>
  <c r="E82" i="6" s="1"/>
  <c r="J82" i="6"/>
  <c r="B82" i="6"/>
  <c r="H86" i="11" l="1"/>
  <c r="B87" i="11" s="1"/>
  <c r="F87" i="11"/>
  <c r="G87" i="11" s="1"/>
  <c r="I87" i="11"/>
  <c r="C87" i="11"/>
  <c r="J87" i="11"/>
  <c r="H82" i="10"/>
  <c r="B83" i="10" s="1"/>
  <c r="F83" i="10"/>
  <c r="G83" i="10" s="1"/>
  <c r="E80" i="9"/>
  <c r="I80" i="9"/>
  <c r="J80" i="9"/>
  <c r="B80" i="9"/>
  <c r="H91" i="8"/>
  <c r="C92" i="8" s="1"/>
  <c r="E92" i="8" s="1"/>
  <c r="F92" i="8"/>
  <c r="G92" i="8" s="1"/>
  <c r="D82" i="6"/>
  <c r="H82" i="6"/>
  <c r="I83" i="6" s="1"/>
  <c r="F83" i="6"/>
  <c r="G83" i="6" s="1"/>
  <c r="D87" i="11" l="1"/>
  <c r="J83" i="10"/>
  <c r="E87" i="11"/>
  <c r="C83" i="10"/>
  <c r="E83" i="10" s="1"/>
  <c r="I83" i="10"/>
  <c r="D83" i="10"/>
  <c r="D80" i="9"/>
  <c r="H80" i="9"/>
  <c r="J81" i="9" s="1"/>
  <c r="F81" i="9"/>
  <c r="G81" i="9" s="1"/>
  <c r="B92" i="8"/>
  <c r="J92" i="8"/>
  <c r="I92" i="8"/>
  <c r="J83" i="6"/>
  <c r="C83" i="6"/>
  <c r="E83" i="6" s="1"/>
  <c r="B83" i="6"/>
  <c r="H87" i="11" l="1"/>
  <c r="C88" i="11" s="1"/>
  <c r="F88" i="11"/>
  <c r="G88" i="11" s="1"/>
  <c r="I88" i="11"/>
  <c r="J88" i="11"/>
  <c r="B88" i="11"/>
  <c r="H83" i="10"/>
  <c r="F84" i="10"/>
  <c r="G84" i="10" s="1"/>
  <c r="I81" i="9"/>
  <c r="C81" i="9"/>
  <c r="B81" i="9"/>
  <c r="H92" i="8"/>
  <c r="J93" i="8" s="1"/>
  <c r="F93" i="8"/>
  <c r="G93" i="8" s="1"/>
  <c r="D92" i="8"/>
  <c r="H83" i="6"/>
  <c r="J84" i="6" s="1"/>
  <c r="F84" i="6"/>
  <c r="G84" i="6" s="1"/>
  <c r="D83" i="6"/>
  <c r="E88" i="11" l="1"/>
  <c r="D88" i="11"/>
  <c r="C93" i="8"/>
  <c r="E93" i="8" s="1"/>
  <c r="I84" i="10"/>
  <c r="B84" i="10"/>
  <c r="J84" i="10"/>
  <c r="B93" i="8"/>
  <c r="D93" i="8" s="1"/>
  <c r="C84" i="10"/>
  <c r="E81" i="9"/>
  <c r="D81" i="9"/>
  <c r="I93" i="8"/>
  <c r="I84" i="6"/>
  <c r="B84" i="6"/>
  <c r="C84" i="6"/>
  <c r="H88" i="11" l="1"/>
  <c r="F89" i="11"/>
  <c r="G89" i="11" s="1"/>
  <c r="C89" i="11"/>
  <c r="E84" i="10"/>
  <c r="D84" i="10"/>
  <c r="H81" i="9"/>
  <c r="C82" i="9" s="1"/>
  <c r="F82" i="9"/>
  <c r="G82" i="9" s="1"/>
  <c r="H93" i="8"/>
  <c r="J94" i="8" s="1"/>
  <c r="F94" i="8"/>
  <c r="G94" i="8" s="1"/>
  <c r="E84" i="6"/>
  <c r="D84" i="6"/>
  <c r="C94" i="8" l="1"/>
  <c r="E94" i="8" s="1"/>
  <c r="I89" i="11"/>
  <c r="B89" i="11"/>
  <c r="E89" i="11"/>
  <c r="J89" i="11"/>
  <c r="H84" i="10"/>
  <c r="C85" i="10" s="1"/>
  <c r="F85" i="10"/>
  <c r="G85" i="10" s="1"/>
  <c r="E82" i="9"/>
  <c r="J82" i="9"/>
  <c r="I82" i="9"/>
  <c r="B82" i="9"/>
  <c r="I94" i="8"/>
  <c r="B94" i="8"/>
  <c r="H84" i="6"/>
  <c r="B85" i="6" s="1"/>
  <c r="F85" i="6"/>
  <c r="G85" i="6" s="1"/>
  <c r="H89" i="11" l="1"/>
  <c r="C90" i="11" s="1"/>
  <c r="F90" i="11"/>
  <c r="G90" i="11" s="1"/>
  <c r="B90" i="11"/>
  <c r="D89" i="11"/>
  <c r="J85" i="6"/>
  <c r="I85" i="6"/>
  <c r="J90" i="11"/>
  <c r="E85" i="10"/>
  <c r="I85" i="10"/>
  <c r="J85" i="10"/>
  <c r="B85" i="10"/>
  <c r="D82" i="9"/>
  <c r="H82" i="9"/>
  <c r="C83" i="9" s="1"/>
  <c r="F83" i="9"/>
  <c r="G83" i="9" s="1"/>
  <c r="D94" i="8"/>
  <c r="H94" i="8"/>
  <c r="J95" i="8" s="1"/>
  <c r="F95" i="8"/>
  <c r="G95" i="8" s="1"/>
  <c r="D85" i="6"/>
  <c r="C85" i="6"/>
  <c r="C95" i="8" l="1"/>
  <c r="E95" i="8" s="1"/>
  <c r="E90" i="11"/>
  <c r="D90" i="11"/>
  <c r="I90" i="11"/>
  <c r="D85" i="10"/>
  <c r="H85" i="10"/>
  <c r="J86" i="10" s="1"/>
  <c r="F86" i="10"/>
  <c r="G86" i="10" s="1"/>
  <c r="E83" i="9"/>
  <c r="J83" i="9"/>
  <c r="I83" i="9"/>
  <c r="B83" i="9"/>
  <c r="B95" i="8"/>
  <c r="I95" i="8"/>
  <c r="E85" i="6"/>
  <c r="H90" i="11" l="1"/>
  <c r="I91" i="11" s="1"/>
  <c r="F91" i="11"/>
  <c r="G91" i="11" s="1"/>
  <c r="C86" i="10"/>
  <c r="E86" i="10" s="1"/>
  <c r="C91" i="11"/>
  <c r="I86" i="10"/>
  <c r="B86" i="10"/>
  <c r="D83" i="9"/>
  <c r="H83" i="9"/>
  <c r="J84" i="9" s="1"/>
  <c r="F84" i="9"/>
  <c r="G84" i="9" s="1"/>
  <c r="D95" i="8"/>
  <c r="H95" i="8"/>
  <c r="B96" i="8" s="1"/>
  <c r="F96" i="8"/>
  <c r="G96" i="8" s="1"/>
  <c r="H85" i="6"/>
  <c r="B86" i="6" s="1"/>
  <c r="F86" i="6"/>
  <c r="G86" i="6" s="1"/>
  <c r="J91" i="11" l="1"/>
  <c r="E91" i="11"/>
  <c r="B91" i="11"/>
  <c r="C96" i="8"/>
  <c r="E96" i="8" s="1"/>
  <c r="D86" i="10"/>
  <c r="H86" i="10"/>
  <c r="B87" i="10" s="1"/>
  <c r="F87" i="10"/>
  <c r="G87" i="10" s="1"/>
  <c r="C84" i="9"/>
  <c r="B84" i="9"/>
  <c r="I84" i="9"/>
  <c r="D96" i="8"/>
  <c r="C86" i="6"/>
  <c r="E86" i="6" s="1"/>
  <c r="J86" i="6"/>
  <c r="I86" i="6"/>
  <c r="I96" i="8"/>
  <c r="J96" i="8"/>
  <c r="D86" i="6"/>
  <c r="C87" i="10" l="1"/>
  <c r="E87" i="10" s="1"/>
  <c r="D91" i="11"/>
  <c r="H91" i="11"/>
  <c r="B92" i="11" s="1"/>
  <c r="F92" i="11"/>
  <c r="G92" i="11" s="1"/>
  <c r="C92" i="11"/>
  <c r="I92" i="11"/>
  <c r="J92" i="11"/>
  <c r="D87" i="10"/>
  <c r="J87" i="10"/>
  <c r="I87" i="10"/>
  <c r="D84" i="9"/>
  <c r="E84" i="9"/>
  <c r="H96" i="8"/>
  <c r="C97" i="8" s="1"/>
  <c r="E97" i="8" s="1"/>
  <c r="F97" i="8"/>
  <c r="G97" i="8" s="1"/>
  <c r="H86" i="6"/>
  <c r="J87" i="6" s="1"/>
  <c r="F87" i="6"/>
  <c r="G87" i="6" s="1"/>
  <c r="E92" i="11" l="1"/>
  <c r="D92" i="11"/>
  <c r="H87" i="10"/>
  <c r="J88" i="10" s="1"/>
  <c r="F88" i="10"/>
  <c r="G88" i="10" s="1"/>
  <c r="I97" i="8"/>
  <c r="H84" i="9"/>
  <c r="C85" i="9" s="1"/>
  <c r="F85" i="9"/>
  <c r="G85" i="9" s="1"/>
  <c r="B97" i="8"/>
  <c r="D97" i="8" s="1"/>
  <c r="J97" i="8"/>
  <c r="C87" i="6"/>
  <c r="E87" i="6" s="1"/>
  <c r="B87" i="6"/>
  <c r="D87" i="6" s="1"/>
  <c r="I87" i="6"/>
  <c r="B88" i="10" l="1"/>
  <c r="D88" i="10" s="1"/>
  <c r="I85" i="9"/>
  <c r="I88" i="10"/>
  <c r="H92" i="11"/>
  <c r="F93" i="11"/>
  <c r="G93" i="11" s="1"/>
  <c r="C88" i="10"/>
  <c r="E88" i="10" s="1"/>
  <c r="C93" i="11"/>
  <c r="B85" i="9"/>
  <c r="E85" i="9"/>
  <c r="J85" i="9"/>
  <c r="H97" i="8"/>
  <c r="C98" i="8" s="1"/>
  <c r="E98" i="8" s="1"/>
  <c r="F98" i="8"/>
  <c r="G98" i="8" s="1"/>
  <c r="H87" i="6"/>
  <c r="C88" i="6" s="1"/>
  <c r="F88" i="6"/>
  <c r="G88" i="6" s="1"/>
  <c r="E93" i="11" l="1"/>
  <c r="B93" i="11"/>
  <c r="I93" i="11"/>
  <c r="J93" i="11"/>
  <c r="I88" i="6"/>
  <c r="J88" i="6"/>
  <c r="H88" i="10"/>
  <c r="C89" i="10" s="1"/>
  <c r="F89" i="10"/>
  <c r="G89" i="10" s="1"/>
  <c r="H85" i="9"/>
  <c r="B86" i="9" s="1"/>
  <c r="F86" i="9"/>
  <c r="G86" i="9" s="1"/>
  <c r="D85" i="9"/>
  <c r="B98" i="8"/>
  <c r="J98" i="8"/>
  <c r="I98" i="8"/>
  <c r="E88" i="6"/>
  <c r="B88" i="6"/>
  <c r="C86" i="9" l="1"/>
  <c r="J86" i="9"/>
  <c r="D93" i="11"/>
  <c r="H93" i="11"/>
  <c r="B94" i="11" s="1"/>
  <c r="F94" i="11"/>
  <c r="G94" i="11" s="1"/>
  <c r="E89" i="10"/>
  <c r="I86" i="9"/>
  <c r="J89" i="10"/>
  <c r="I89" i="10"/>
  <c r="B89" i="10"/>
  <c r="D86" i="9"/>
  <c r="E86" i="9"/>
  <c r="H98" i="8"/>
  <c r="J99" i="8" s="1"/>
  <c r="F99" i="8"/>
  <c r="G99" i="8" s="1"/>
  <c r="D98" i="8"/>
  <c r="D88" i="6"/>
  <c r="H88" i="6"/>
  <c r="J89" i="6" s="1"/>
  <c r="F89" i="6"/>
  <c r="G89" i="6" s="1"/>
  <c r="C94" i="11" l="1"/>
  <c r="E94" i="11" s="1"/>
  <c r="D94" i="11"/>
  <c r="I94" i="11"/>
  <c r="J94" i="11"/>
  <c r="B99" i="8"/>
  <c r="D99" i="8" s="1"/>
  <c r="D89" i="10"/>
  <c r="H89" i="10"/>
  <c r="B90" i="10" s="1"/>
  <c r="F90" i="10"/>
  <c r="G90" i="10" s="1"/>
  <c r="H86" i="9"/>
  <c r="B87" i="9" s="1"/>
  <c r="F87" i="9"/>
  <c r="G87" i="9" s="1"/>
  <c r="C99" i="8"/>
  <c r="E99" i="8" s="1"/>
  <c r="I99" i="8"/>
  <c r="C89" i="6"/>
  <c r="E89" i="6" s="1"/>
  <c r="B89" i="6"/>
  <c r="I89" i="6"/>
  <c r="C90" i="10" l="1"/>
  <c r="E90" i="10" s="1"/>
  <c r="I90" i="10"/>
  <c r="J90" i="10"/>
  <c r="H94" i="11"/>
  <c r="C95" i="11" s="1"/>
  <c r="F95" i="11"/>
  <c r="G95" i="11" s="1"/>
  <c r="D90" i="10"/>
  <c r="C87" i="9"/>
  <c r="E87" i="9" s="1"/>
  <c r="D87" i="9"/>
  <c r="I87" i="9"/>
  <c r="J87" i="9"/>
  <c r="H99" i="8"/>
  <c r="B100" i="8" s="1"/>
  <c r="F100" i="8"/>
  <c r="G100" i="8" s="1"/>
  <c r="H89" i="6"/>
  <c r="C90" i="6" s="1"/>
  <c r="F90" i="6"/>
  <c r="G90" i="6" s="1"/>
  <c r="D89" i="6"/>
  <c r="B95" i="11" l="1"/>
  <c r="J95" i="11"/>
  <c r="I95" i="11"/>
  <c r="E95" i="11"/>
  <c r="D95" i="11"/>
  <c r="H90" i="10"/>
  <c r="J91" i="10" s="1"/>
  <c r="F91" i="10"/>
  <c r="G91" i="10" s="1"/>
  <c r="H87" i="9"/>
  <c r="J88" i="9" s="1"/>
  <c r="F88" i="9"/>
  <c r="G88" i="9" s="1"/>
  <c r="C100" i="8"/>
  <c r="E100" i="8" s="1"/>
  <c r="D100" i="8"/>
  <c r="I100" i="8"/>
  <c r="J100" i="8"/>
  <c r="I90" i="6"/>
  <c r="E90" i="6"/>
  <c r="B90" i="6"/>
  <c r="J90" i="6"/>
  <c r="C91" i="10" l="1"/>
  <c r="E91" i="10" s="1"/>
  <c r="B91" i="10"/>
  <c r="D91" i="10" s="1"/>
  <c r="I91" i="10"/>
  <c r="H95" i="11"/>
  <c r="C96" i="11" s="1"/>
  <c r="F96" i="11"/>
  <c r="G96" i="11" s="1"/>
  <c r="B88" i="9"/>
  <c r="D88" i="9" s="1"/>
  <c r="C88" i="9"/>
  <c r="E88" i="9" s="1"/>
  <c r="I88" i="9"/>
  <c r="H100" i="8"/>
  <c r="C101" i="8" s="1"/>
  <c r="E101" i="8" s="1"/>
  <c r="F101" i="8"/>
  <c r="G101" i="8" s="1"/>
  <c r="H90" i="6"/>
  <c r="B91" i="6" s="1"/>
  <c r="F91" i="6"/>
  <c r="G91" i="6" s="1"/>
  <c r="D90" i="6"/>
  <c r="I101" i="8" l="1"/>
  <c r="E96" i="11"/>
  <c r="B96" i="11"/>
  <c r="J96" i="11"/>
  <c r="I96" i="11"/>
  <c r="H91" i="10"/>
  <c r="B92" i="10" s="1"/>
  <c r="F92" i="10"/>
  <c r="G92" i="10" s="1"/>
  <c r="H88" i="9"/>
  <c r="B89" i="9" s="1"/>
  <c r="F89" i="9"/>
  <c r="G89" i="9" s="1"/>
  <c r="J101" i="8"/>
  <c r="B101" i="8"/>
  <c r="D91" i="6"/>
  <c r="J91" i="6"/>
  <c r="I91" i="6"/>
  <c r="C91" i="6"/>
  <c r="I89" i="9" l="1"/>
  <c r="C92" i="10"/>
  <c r="E92" i="10" s="1"/>
  <c r="D96" i="11"/>
  <c r="H96" i="11"/>
  <c r="B97" i="11" s="1"/>
  <c r="F97" i="11"/>
  <c r="G97" i="11" s="1"/>
  <c r="J97" i="11"/>
  <c r="J92" i="10"/>
  <c r="D92" i="10"/>
  <c r="C89" i="9"/>
  <c r="E89" i="9" s="1"/>
  <c r="J89" i="9"/>
  <c r="I92" i="10"/>
  <c r="D89" i="9"/>
  <c r="H101" i="8"/>
  <c r="I102" i="8" s="1"/>
  <c r="F102" i="8"/>
  <c r="G102" i="8" s="1"/>
  <c r="D101" i="8"/>
  <c r="E91" i="6"/>
  <c r="I97" i="11" l="1"/>
  <c r="C97" i="11"/>
  <c r="E97" i="11" s="1"/>
  <c r="D97" i="11"/>
  <c r="H92" i="10"/>
  <c r="J93" i="10" s="1"/>
  <c r="F93" i="10"/>
  <c r="G93" i="10" s="1"/>
  <c r="J102" i="8"/>
  <c r="C102" i="8"/>
  <c r="E102" i="8" s="1"/>
  <c r="H89" i="9"/>
  <c r="C90" i="9" s="1"/>
  <c r="F90" i="9"/>
  <c r="G90" i="9" s="1"/>
  <c r="B102" i="8"/>
  <c r="D102" i="8" s="1"/>
  <c r="H91" i="6"/>
  <c r="I92" i="6" s="1"/>
  <c r="F92" i="6"/>
  <c r="G92" i="6" s="1"/>
  <c r="H97" i="11" l="1"/>
  <c r="C98" i="11" s="1"/>
  <c r="F98" i="11"/>
  <c r="G98" i="11" s="1"/>
  <c r="J98" i="11"/>
  <c r="B98" i="11"/>
  <c r="I98" i="11"/>
  <c r="B93" i="10"/>
  <c r="C93" i="10"/>
  <c r="I93" i="10"/>
  <c r="E90" i="9"/>
  <c r="J90" i="9"/>
  <c r="I90" i="9"/>
  <c r="B90" i="9"/>
  <c r="H102" i="8"/>
  <c r="B103" i="8" s="1"/>
  <c r="F103" i="8"/>
  <c r="G103" i="8" s="1"/>
  <c r="J92" i="6"/>
  <c r="B92" i="6"/>
  <c r="D92" i="6" s="1"/>
  <c r="C92" i="6"/>
  <c r="E92" i="6" s="1"/>
  <c r="E98" i="11" l="1"/>
  <c r="D98" i="11"/>
  <c r="C103" i="8"/>
  <c r="E103" i="8" s="1"/>
  <c r="E93" i="10"/>
  <c r="D93" i="10"/>
  <c r="D90" i="9"/>
  <c r="H90" i="9"/>
  <c r="B91" i="9" s="1"/>
  <c r="F91" i="9"/>
  <c r="G91" i="9" s="1"/>
  <c r="D103" i="8"/>
  <c r="I103" i="8"/>
  <c r="J103" i="8"/>
  <c r="H92" i="6"/>
  <c r="I93" i="6" s="1"/>
  <c r="F93" i="6"/>
  <c r="G93" i="6" s="1"/>
  <c r="C91" i="9" l="1"/>
  <c r="E91" i="9" s="1"/>
  <c r="I91" i="9"/>
  <c r="J91" i="9"/>
  <c r="H98" i="11"/>
  <c r="C99" i="11" s="1"/>
  <c r="F99" i="11"/>
  <c r="G99" i="11" s="1"/>
  <c r="H93" i="10"/>
  <c r="J94" i="10" s="1"/>
  <c r="F94" i="10"/>
  <c r="G94" i="10" s="1"/>
  <c r="D91" i="9"/>
  <c r="H103" i="8"/>
  <c r="I104" i="8" s="1"/>
  <c r="F104" i="8"/>
  <c r="G104" i="8" s="1"/>
  <c r="B93" i="6"/>
  <c r="C93" i="6"/>
  <c r="J93" i="6"/>
  <c r="I94" i="10" l="1"/>
  <c r="E99" i="11"/>
  <c r="J99" i="11"/>
  <c r="B99" i="11"/>
  <c r="I99" i="11"/>
  <c r="C104" i="8"/>
  <c r="E104" i="8" s="1"/>
  <c r="C94" i="10"/>
  <c r="B94" i="10"/>
  <c r="J104" i="8"/>
  <c r="B104" i="8"/>
  <c r="D104" i="8" s="1"/>
  <c r="H91" i="9"/>
  <c r="B92" i="9" s="1"/>
  <c r="F92" i="9"/>
  <c r="G92" i="9" s="1"/>
  <c r="E93" i="6"/>
  <c r="D93" i="6"/>
  <c r="D99" i="11" l="1"/>
  <c r="H99" i="11"/>
  <c r="B100" i="11" s="1"/>
  <c r="F100" i="11"/>
  <c r="G100" i="11" s="1"/>
  <c r="J100" i="11"/>
  <c r="I100" i="11"/>
  <c r="C100" i="11"/>
  <c r="D94" i="10"/>
  <c r="C92" i="9"/>
  <c r="E92" i="9" s="1"/>
  <c r="E94" i="10"/>
  <c r="D92" i="9"/>
  <c r="J92" i="9"/>
  <c r="I92" i="9"/>
  <c r="H104" i="8"/>
  <c r="C105" i="8" s="1"/>
  <c r="E105" i="8" s="1"/>
  <c r="F105" i="8"/>
  <c r="G105" i="8" s="1"/>
  <c r="H93" i="6"/>
  <c r="C94" i="6" s="1"/>
  <c r="F94" i="6"/>
  <c r="G94" i="6" s="1"/>
  <c r="J94" i="6" l="1"/>
  <c r="I94" i="6"/>
  <c r="D100" i="11"/>
  <c r="E100" i="11"/>
  <c r="H94" i="10"/>
  <c r="C95" i="10" s="1"/>
  <c r="F95" i="10"/>
  <c r="G95" i="10" s="1"/>
  <c r="H92" i="9"/>
  <c r="J93" i="9" s="1"/>
  <c r="F93" i="9"/>
  <c r="G93" i="9" s="1"/>
  <c r="B105" i="8"/>
  <c r="J105" i="8"/>
  <c r="I105" i="8"/>
  <c r="E94" i="6"/>
  <c r="B94" i="6"/>
  <c r="H100" i="11" l="1"/>
  <c r="F101" i="11"/>
  <c r="G101" i="11" s="1"/>
  <c r="B95" i="10"/>
  <c r="D95" i="10" s="1"/>
  <c r="C101" i="11"/>
  <c r="I95" i="10"/>
  <c r="B101" i="11"/>
  <c r="J95" i="10"/>
  <c r="C93" i="9"/>
  <c r="E93" i="9" s="1"/>
  <c r="E95" i="10"/>
  <c r="I93" i="9"/>
  <c r="B93" i="9"/>
  <c r="D105" i="8"/>
  <c r="H105" i="8"/>
  <c r="C106" i="8" s="1"/>
  <c r="E106" i="8" s="1"/>
  <c r="F106" i="8"/>
  <c r="G106" i="8" s="1"/>
  <c r="H94" i="6"/>
  <c r="I95" i="6" s="1"/>
  <c r="F95" i="6"/>
  <c r="G95" i="6" s="1"/>
  <c r="D94" i="6"/>
  <c r="E101" i="11" l="1"/>
  <c r="D101" i="11"/>
  <c r="I101" i="11"/>
  <c r="J101" i="11"/>
  <c r="H95" i="10"/>
  <c r="I96" i="10" s="1"/>
  <c r="F96" i="10"/>
  <c r="G96" i="10" s="1"/>
  <c r="H93" i="9"/>
  <c r="I94" i="9" s="1"/>
  <c r="F94" i="9"/>
  <c r="G94" i="9" s="1"/>
  <c r="D93" i="9"/>
  <c r="B106" i="8"/>
  <c r="I106" i="8"/>
  <c r="J106" i="8"/>
  <c r="J95" i="6"/>
  <c r="B95" i="6"/>
  <c r="C95" i="6"/>
  <c r="H101" i="11" l="1"/>
  <c r="J102" i="11" s="1"/>
  <c r="F102" i="11"/>
  <c r="G102" i="11" s="1"/>
  <c r="B96" i="10"/>
  <c r="D96" i="10" s="1"/>
  <c r="C102" i="11"/>
  <c r="C96" i="10"/>
  <c r="J96" i="10"/>
  <c r="C94" i="9"/>
  <c r="E94" i="9" s="1"/>
  <c r="B94" i="9"/>
  <c r="D94" i="9" s="1"/>
  <c r="J94" i="9"/>
  <c r="D106" i="8"/>
  <c r="H106" i="8"/>
  <c r="C107" i="8" s="1"/>
  <c r="E107" i="8" s="1"/>
  <c r="F107" i="8"/>
  <c r="G107" i="8" s="1"/>
  <c r="E95" i="6"/>
  <c r="D95" i="6"/>
  <c r="E102" i="11" l="1"/>
  <c r="B102" i="11"/>
  <c r="I102" i="11"/>
  <c r="E96" i="10"/>
  <c r="H94" i="9"/>
  <c r="I95" i="9" s="1"/>
  <c r="F95" i="9"/>
  <c r="G95" i="9" s="1"/>
  <c r="B107" i="8"/>
  <c r="J107" i="8"/>
  <c r="I107" i="8"/>
  <c r="H95" i="6"/>
  <c r="B96" i="6" s="1"/>
  <c r="F96" i="6"/>
  <c r="G96" i="6" s="1"/>
  <c r="C95" i="9" l="1"/>
  <c r="E95" i="9" s="1"/>
  <c r="D102" i="11"/>
  <c r="H102" i="11"/>
  <c r="C103" i="11" s="1"/>
  <c r="F103" i="11"/>
  <c r="G103" i="11" s="1"/>
  <c r="J95" i="9"/>
  <c r="H96" i="10"/>
  <c r="B97" i="10" s="1"/>
  <c r="F97" i="10"/>
  <c r="G97" i="10" s="1"/>
  <c r="B95" i="9"/>
  <c r="D107" i="8"/>
  <c r="H107" i="8"/>
  <c r="C108" i="8" s="1"/>
  <c r="E108" i="8" s="1"/>
  <c r="F108" i="8"/>
  <c r="G108" i="8" s="1"/>
  <c r="D96" i="6"/>
  <c r="I96" i="6"/>
  <c r="C96" i="6"/>
  <c r="J96" i="6"/>
  <c r="I103" i="11" l="1"/>
  <c r="J103" i="11"/>
  <c r="I97" i="10"/>
  <c r="C97" i="10"/>
  <c r="E97" i="10" s="1"/>
  <c r="J97" i="10"/>
  <c r="E103" i="11"/>
  <c r="B103" i="11"/>
  <c r="D97" i="10"/>
  <c r="D95" i="9"/>
  <c r="H95" i="9"/>
  <c r="J96" i="9" s="1"/>
  <c r="F96" i="9"/>
  <c r="G96" i="9" s="1"/>
  <c r="B108" i="8"/>
  <c r="I108" i="8"/>
  <c r="J108" i="8"/>
  <c r="E96" i="6"/>
  <c r="D103" i="11" l="1"/>
  <c r="H103" i="11"/>
  <c r="B104" i="11" s="1"/>
  <c r="F104" i="11"/>
  <c r="G104" i="11" s="1"/>
  <c r="C104" i="11"/>
  <c r="H97" i="10"/>
  <c r="C98" i="10" s="1"/>
  <c r="F98" i="10"/>
  <c r="G98" i="10" s="1"/>
  <c r="I96" i="9"/>
  <c r="C96" i="9"/>
  <c r="B96" i="9"/>
  <c r="D108" i="8"/>
  <c r="H108" i="8"/>
  <c r="C109" i="8" s="1"/>
  <c r="E109" i="8" s="1"/>
  <c r="F109" i="8"/>
  <c r="G109" i="8" s="1"/>
  <c r="H96" i="6"/>
  <c r="J97" i="6" s="1"/>
  <c r="F97" i="6"/>
  <c r="G97" i="6" s="1"/>
  <c r="D104" i="11" l="1"/>
  <c r="E104" i="11"/>
  <c r="J104" i="11"/>
  <c r="I104" i="11"/>
  <c r="E98" i="10"/>
  <c r="I98" i="10"/>
  <c r="J98" i="10"/>
  <c r="B98" i="10"/>
  <c r="E96" i="9"/>
  <c r="D96" i="9"/>
  <c r="B109" i="8"/>
  <c r="J109" i="8"/>
  <c r="I109" i="8"/>
  <c r="I97" i="6"/>
  <c r="C97" i="6"/>
  <c r="E97" i="6" s="1"/>
  <c r="B97" i="6"/>
  <c r="D97" i="6" s="1"/>
  <c r="H104" i="11" l="1"/>
  <c r="I105" i="11" s="1"/>
  <c r="F105" i="11"/>
  <c r="G105" i="11" s="1"/>
  <c r="D98" i="10"/>
  <c r="H98" i="10"/>
  <c r="I99" i="10" s="1"/>
  <c r="F99" i="10"/>
  <c r="G99" i="10" s="1"/>
  <c r="H96" i="9"/>
  <c r="C97" i="9" s="1"/>
  <c r="F97" i="9"/>
  <c r="G97" i="9" s="1"/>
  <c r="D109" i="8"/>
  <c r="H109" i="8"/>
  <c r="J110" i="8" s="1"/>
  <c r="F110" i="8"/>
  <c r="G110" i="8" s="1"/>
  <c r="H97" i="6"/>
  <c r="J98" i="6" s="1"/>
  <c r="F98" i="6"/>
  <c r="G98" i="6" s="1"/>
  <c r="C105" i="11" l="1"/>
  <c r="E105" i="11" s="1"/>
  <c r="B105" i="11"/>
  <c r="D105" i="11" s="1"/>
  <c r="C110" i="8"/>
  <c r="E110" i="8" s="1"/>
  <c r="C99" i="10"/>
  <c r="E99" i="10" s="1"/>
  <c r="J105" i="11"/>
  <c r="J99" i="10"/>
  <c r="B99" i="10"/>
  <c r="E97" i="9"/>
  <c r="B97" i="9"/>
  <c r="I97" i="9"/>
  <c r="J97" i="9"/>
  <c r="C98" i="6"/>
  <c r="E98" i="6" s="1"/>
  <c r="I98" i="6"/>
  <c r="B110" i="8"/>
  <c r="B98" i="6"/>
  <c r="D98" i="6" s="1"/>
  <c r="I110" i="8"/>
  <c r="H105" i="11" l="1"/>
  <c r="B106" i="11" s="1"/>
  <c r="F106" i="11"/>
  <c r="G106" i="11" s="1"/>
  <c r="D99" i="10"/>
  <c r="H99" i="10"/>
  <c r="I100" i="10" s="1"/>
  <c r="F100" i="10"/>
  <c r="G100" i="10" s="1"/>
  <c r="H97" i="9"/>
  <c r="B98" i="9" s="1"/>
  <c r="F98" i="9"/>
  <c r="G98" i="9" s="1"/>
  <c r="D97" i="9"/>
  <c r="D110" i="8"/>
  <c r="H110" i="8"/>
  <c r="J111" i="8" s="1"/>
  <c r="F111" i="8"/>
  <c r="G111" i="8" s="1"/>
  <c r="H98" i="6"/>
  <c r="J99" i="6" s="1"/>
  <c r="F99" i="6"/>
  <c r="G99" i="6" s="1"/>
  <c r="C98" i="9" l="1"/>
  <c r="E98" i="9" s="1"/>
  <c r="C106" i="11"/>
  <c r="E106" i="11" s="1"/>
  <c r="J106" i="11"/>
  <c r="I106" i="11"/>
  <c r="J100" i="10"/>
  <c r="C100" i="10"/>
  <c r="E100" i="10" s="1"/>
  <c r="D106" i="11"/>
  <c r="J98" i="9"/>
  <c r="C111" i="8"/>
  <c r="E111" i="8" s="1"/>
  <c r="I98" i="9"/>
  <c r="B100" i="10"/>
  <c r="D98" i="9"/>
  <c r="B111" i="8"/>
  <c r="I111" i="8"/>
  <c r="B99" i="6"/>
  <c r="C99" i="6"/>
  <c r="I99" i="6"/>
  <c r="H106" i="11" l="1"/>
  <c r="C107" i="11" s="1"/>
  <c r="F107" i="11"/>
  <c r="G107" i="11" s="1"/>
  <c r="H100" i="10"/>
  <c r="J101" i="10" s="1"/>
  <c r="F101" i="10"/>
  <c r="G101" i="10" s="1"/>
  <c r="C101" i="10"/>
  <c r="I101" i="10"/>
  <c r="B101" i="10"/>
  <c r="D100" i="10"/>
  <c r="H98" i="9"/>
  <c r="C99" i="9" s="1"/>
  <c r="F99" i="9"/>
  <c r="G99" i="9" s="1"/>
  <c r="D111" i="8"/>
  <c r="H111" i="8"/>
  <c r="J112" i="8" s="1"/>
  <c r="F112" i="8"/>
  <c r="G112" i="8" s="1"/>
  <c r="E99" i="6"/>
  <c r="D99" i="6"/>
  <c r="C112" i="8" l="1"/>
  <c r="E112" i="8" s="1"/>
  <c r="E107" i="11"/>
  <c r="B107" i="11"/>
  <c r="J107" i="11"/>
  <c r="I107" i="11"/>
  <c r="D101" i="10"/>
  <c r="B99" i="9"/>
  <c r="D99" i="9" s="1"/>
  <c r="E101" i="10"/>
  <c r="E99" i="9"/>
  <c r="J99" i="9"/>
  <c r="I99" i="9"/>
  <c r="B112" i="8"/>
  <c r="I112" i="8"/>
  <c r="H99" i="6"/>
  <c r="J100" i="6" s="1"/>
  <c r="F100" i="6"/>
  <c r="G100" i="6" s="1"/>
  <c r="H107" i="11" l="1"/>
  <c r="F108" i="11"/>
  <c r="G108" i="11" s="1"/>
  <c r="I108" i="11"/>
  <c r="J108" i="11"/>
  <c r="D107" i="11"/>
  <c r="B108" i="11"/>
  <c r="C108" i="11"/>
  <c r="H101" i="10"/>
  <c r="B102" i="10" s="1"/>
  <c r="F102" i="10"/>
  <c r="G102" i="10" s="1"/>
  <c r="H99" i="9"/>
  <c r="I100" i="9" s="1"/>
  <c r="F100" i="9"/>
  <c r="G100" i="9" s="1"/>
  <c r="D112" i="8"/>
  <c r="H112" i="8"/>
  <c r="I113" i="8" s="1"/>
  <c r="F113" i="8"/>
  <c r="G113" i="8" s="1"/>
  <c r="C100" i="6"/>
  <c r="I100" i="6"/>
  <c r="B100" i="6"/>
  <c r="D108" i="11" l="1"/>
  <c r="C102" i="10"/>
  <c r="E102" i="10" s="1"/>
  <c r="E108" i="11"/>
  <c r="J102" i="10"/>
  <c r="D102" i="10"/>
  <c r="B113" i="8"/>
  <c r="D113" i="8" s="1"/>
  <c r="C100" i="9"/>
  <c r="E100" i="9" s="1"/>
  <c r="J100" i="9"/>
  <c r="I102" i="10"/>
  <c r="B100" i="9"/>
  <c r="D100" i="9" s="1"/>
  <c r="C113" i="8"/>
  <c r="E113" i="8" s="1"/>
  <c r="J113" i="8"/>
  <c r="D100" i="6"/>
  <c r="E100" i="6"/>
  <c r="H108" i="11" l="1"/>
  <c r="C109" i="11" s="1"/>
  <c r="F109" i="11"/>
  <c r="G109" i="11" s="1"/>
  <c r="J109" i="11"/>
  <c r="B109" i="11"/>
  <c r="H102" i="10"/>
  <c r="I103" i="10" s="1"/>
  <c r="F103" i="10"/>
  <c r="G103" i="10" s="1"/>
  <c r="H100" i="9"/>
  <c r="J101" i="9" s="1"/>
  <c r="F101" i="9"/>
  <c r="G101" i="9" s="1"/>
  <c r="H113" i="8"/>
  <c r="B114" i="8" s="1"/>
  <c r="F114" i="8"/>
  <c r="G114" i="8" s="1"/>
  <c r="H100" i="6"/>
  <c r="I101" i="6" s="1"/>
  <c r="F101" i="6"/>
  <c r="G101" i="6" s="1"/>
  <c r="C114" i="8" l="1"/>
  <c r="E114" i="8" s="1"/>
  <c r="E109" i="11"/>
  <c r="D109" i="11"/>
  <c r="B103" i="10"/>
  <c r="D103" i="10" s="1"/>
  <c r="I109" i="11"/>
  <c r="C103" i="10"/>
  <c r="E103" i="10" s="1"/>
  <c r="J103" i="10"/>
  <c r="I114" i="8"/>
  <c r="I101" i="9"/>
  <c r="C101" i="9"/>
  <c r="J114" i="8"/>
  <c r="B101" i="9"/>
  <c r="D114" i="8"/>
  <c r="J101" i="6"/>
  <c r="C101" i="6"/>
  <c r="B101" i="6"/>
  <c r="H109" i="11" l="1"/>
  <c r="B110" i="11" s="1"/>
  <c r="F110" i="11"/>
  <c r="G110" i="11" s="1"/>
  <c r="H103" i="10"/>
  <c r="B104" i="10" s="1"/>
  <c r="F104" i="10"/>
  <c r="G104" i="10" s="1"/>
  <c r="D101" i="9"/>
  <c r="E101" i="9"/>
  <c r="H114" i="8"/>
  <c r="J115" i="8" s="1"/>
  <c r="F115" i="8"/>
  <c r="G115" i="8" s="1"/>
  <c r="E101" i="6"/>
  <c r="D101" i="6"/>
  <c r="C110" i="11" l="1"/>
  <c r="D110" i="11"/>
  <c r="I104" i="10"/>
  <c r="J110" i="11"/>
  <c r="E110" i="11"/>
  <c r="J104" i="10"/>
  <c r="I110" i="11"/>
  <c r="C104" i="10"/>
  <c r="E104" i="10" s="1"/>
  <c r="D104" i="10"/>
  <c r="H101" i="9"/>
  <c r="C102" i="9" s="1"/>
  <c r="F102" i="9"/>
  <c r="G102" i="9" s="1"/>
  <c r="I115" i="8"/>
  <c r="C115" i="8"/>
  <c r="E115" i="8" s="1"/>
  <c r="B115" i="8"/>
  <c r="H101" i="6"/>
  <c r="B102" i="6" s="1"/>
  <c r="F102" i="6"/>
  <c r="G102" i="6" s="1"/>
  <c r="H110" i="11" l="1"/>
  <c r="J111" i="11" s="1"/>
  <c r="F111" i="11"/>
  <c r="G111" i="11" s="1"/>
  <c r="B102" i="9"/>
  <c r="D102" i="9" s="1"/>
  <c r="I102" i="9"/>
  <c r="H104" i="10"/>
  <c r="B105" i="10" s="1"/>
  <c r="F105" i="10"/>
  <c r="G105" i="10" s="1"/>
  <c r="J102" i="9"/>
  <c r="E102" i="9"/>
  <c r="D115" i="8"/>
  <c r="D102" i="6"/>
  <c r="I102" i="6"/>
  <c r="J102" i="6"/>
  <c r="C102" i="6"/>
  <c r="C105" i="10" l="1"/>
  <c r="J105" i="10"/>
  <c r="I105" i="10"/>
  <c r="B111" i="11"/>
  <c r="C111" i="11"/>
  <c r="I111" i="11"/>
  <c r="E105" i="10"/>
  <c r="D105" i="10"/>
  <c r="H102" i="9"/>
  <c r="C103" i="9" s="1"/>
  <c r="F103" i="9"/>
  <c r="G103" i="9" s="1"/>
  <c r="H115" i="8"/>
  <c r="B116" i="8" s="1"/>
  <c r="F116" i="8"/>
  <c r="G116" i="8" s="1"/>
  <c r="E102" i="6"/>
  <c r="I116" i="8" l="1"/>
  <c r="J116" i="8"/>
  <c r="E111" i="11"/>
  <c r="D111" i="11"/>
  <c r="H105" i="10"/>
  <c r="C106" i="10" s="1"/>
  <c r="F106" i="10"/>
  <c r="G106" i="10" s="1"/>
  <c r="B103" i="9"/>
  <c r="D103" i="9" s="1"/>
  <c r="E103" i="9"/>
  <c r="C116" i="8"/>
  <c r="E116" i="8" s="1"/>
  <c r="J103" i="9"/>
  <c r="I103" i="9"/>
  <c r="D116" i="8"/>
  <c r="H102" i="6"/>
  <c r="I103" i="6" s="1"/>
  <c r="F103" i="6"/>
  <c r="G103" i="6" s="1"/>
  <c r="J106" i="10" l="1"/>
  <c r="H111" i="11"/>
  <c r="B112" i="11" s="1"/>
  <c r="F112" i="11"/>
  <c r="G112" i="11" s="1"/>
  <c r="J112" i="11"/>
  <c r="E106" i="10"/>
  <c r="I106" i="10"/>
  <c r="B106" i="10"/>
  <c r="H103" i="9"/>
  <c r="I104" i="9" s="1"/>
  <c r="F104" i="9"/>
  <c r="G104" i="9" s="1"/>
  <c r="H116" i="8"/>
  <c r="I117" i="8" s="1"/>
  <c r="F117" i="8"/>
  <c r="G117" i="8" s="1"/>
  <c r="B103" i="6"/>
  <c r="D103" i="6" s="1"/>
  <c r="J103" i="6"/>
  <c r="C103" i="6"/>
  <c r="E103" i="6" s="1"/>
  <c r="B104" i="9" l="1"/>
  <c r="D104" i="9" s="1"/>
  <c r="C104" i="9"/>
  <c r="E104" i="9" s="1"/>
  <c r="D112" i="11"/>
  <c r="C112" i="11"/>
  <c r="I112" i="11"/>
  <c r="D106" i="10"/>
  <c r="H106" i="10"/>
  <c r="B107" i="10" s="1"/>
  <c r="F107" i="10"/>
  <c r="G107" i="10" s="1"/>
  <c r="C117" i="8"/>
  <c r="E117" i="8" s="1"/>
  <c r="J117" i="8"/>
  <c r="J104" i="9"/>
  <c r="B117" i="8"/>
  <c r="D117" i="8" s="1"/>
  <c r="H103" i="6"/>
  <c r="B104" i="6" s="1"/>
  <c r="F104" i="6"/>
  <c r="G104" i="6" s="1"/>
  <c r="C107" i="10" l="1"/>
  <c r="E107" i="10" s="1"/>
  <c r="E112" i="11"/>
  <c r="D107" i="10"/>
  <c r="J107" i="10"/>
  <c r="I107" i="10"/>
  <c r="H104" i="9"/>
  <c r="C105" i="9" s="1"/>
  <c r="F105" i="9"/>
  <c r="G105" i="9" s="1"/>
  <c r="H117" i="8"/>
  <c r="C118" i="8" s="1"/>
  <c r="E118" i="8" s="1"/>
  <c r="F118" i="8"/>
  <c r="G118" i="8" s="1"/>
  <c r="C104" i="6"/>
  <c r="E104" i="6" s="1"/>
  <c r="D104" i="6"/>
  <c r="I104" i="6"/>
  <c r="J104" i="6"/>
  <c r="H112" i="11" l="1"/>
  <c r="F113" i="11"/>
  <c r="G113" i="11" s="1"/>
  <c r="I113" i="11"/>
  <c r="C113" i="11"/>
  <c r="J113" i="11"/>
  <c r="B113" i="11"/>
  <c r="H107" i="10"/>
  <c r="J108" i="10" s="1"/>
  <c r="F108" i="10"/>
  <c r="G108" i="10" s="1"/>
  <c r="J105" i="9"/>
  <c r="I105" i="9"/>
  <c r="B105" i="9"/>
  <c r="D105" i="9" s="1"/>
  <c r="E105" i="9"/>
  <c r="J118" i="8"/>
  <c r="B118" i="8"/>
  <c r="I118" i="8"/>
  <c r="H104" i="6"/>
  <c r="J105" i="6" s="1"/>
  <c r="F105" i="6"/>
  <c r="G105" i="6" s="1"/>
  <c r="D113" i="11" l="1"/>
  <c r="E113" i="11"/>
  <c r="C108" i="10"/>
  <c r="E108" i="10" s="1"/>
  <c r="I108" i="10"/>
  <c r="B108" i="10"/>
  <c r="H105" i="9"/>
  <c r="B106" i="9" s="1"/>
  <c r="F106" i="9"/>
  <c r="G106" i="9" s="1"/>
  <c r="D118" i="8"/>
  <c r="H118" i="8"/>
  <c r="J119" i="8" s="1"/>
  <c r="F119" i="8"/>
  <c r="G119" i="8" s="1"/>
  <c r="B105" i="6"/>
  <c r="D105" i="6" s="1"/>
  <c r="C105" i="6"/>
  <c r="E105" i="6" s="1"/>
  <c r="I105" i="6"/>
  <c r="C106" i="9" l="1"/>
  <c r="E106" i="9" s="1"/>
  <c r="J106" i="9"/>
  <c r="H113" i="11"/>
  <c r="B114" i="11" s="1"/>
  <c r="F114" i="11"/>
  <c r="G114" i="11" s="1"/>
  <c r="C119" i="8"/>
  <c r="E119" i="8" s="1"/>
  <c r="D108" i="10"/>
  <c r="I119" i="8"/>
  <c r="I106" i="9"/>
  <c r="H108" i="10"/>
  <c r="B109" i="10" s="1"/>
  <c r="F109" i="10"/>
  <c r="G109" i="10" s="1"/>
  <c r="D106" i="9"/>
  <c r="B119" i="8"/>
  <c r="H105" i="6"/>
  <c r="B106" i="6" s="1"/>
  <c r="F106" i="6"/>
  <c r="G106" i="6" s="1"/>
  <c r="C106" i="6" l="1"/>
  <c r="I109" i="10"/>
  <c r="J109" i="10"/>
  <c r="D114" i="11"/>
  <c r="I114" i="11"/>
  <c r="C114" i="11"/>
  <c r="J114" i="11"/>
  <c r="D109" i="10"/>
  <c r="C109" i="10"/>
  <c r="H106" i="9"/>
  <c r="I107" i="9" s="1"/>
  <c r="F107" i="9"/>
  <c r="G107" i="9" s="1"/>
  <c r="H119" i="8"/>
  <c r="C120" i="8" s="1"/>
  <c r="E120" i="8" s="1"/>
  <c r="F120" i="8"/>
  <c r="G120" i="8" s="1"/>
  <c r="D119" i="8"/>
  <c r="D106" i="6"/>
  <c r="I106" i="6"/>
  <c r="J106" i="6"/>
  <c r="E106" i="6"/>
  <c r="E114" i="11" l="1"/>
  <c r="J107" i="9"/>
  <c r="E109" i="10"/>
  <c r="J120" i="8"/>
  <c r="I120" i="8"/>
  <c r="B107" i="9"/>
  <c r="B120" i="8"/>
  <c r="D120" i="8" s="1"/>
  <c r="C107" i="9"/>
  <c r="H106" i="6"/>
  <c r="B107" i="6" s="1"/>
  <c r="F107" i="6"/>
  <c r="G107" i="6" s="1"/>
  <c r="H114" i="11" l="1"/>
  <c r="F115" i="11"/>
  <c r="G115" i="11" s="1"/>
  <c r="B115" i="11"/>
  <c r="H109" i="10"/>
  <c r="J110" i="10" s="1"/>
  <c r="F110" i="10"/>
  <c r="G110" i="10" s="1"/>
  <c r="D107" i="9"/>
  <c r="E107" i="9"/>
  <c r="H120" i="8"/>
  <c r="I121" i="8" s="1"/>
  <c r="F121" i="8"/>
  <c r="G121" i="8" s="1"/>
  <c r="C107" i="6"/>
  <c r="E107" i="6" s="1"/>
  <c r="I107" i="6"/>
  <c r="J107" i="6"/>
  <c r="D107" i="6"/>
  <c r="B110" i="10" l="1"/>
  <c r="C121" i="8"/>
  <c r="E121" i="8" s="1"/>
  <c r="D115" i="11"/>
  <c r="B121" i="8"/>
  <c r="D121" i="8" s="1"/>
  <c r="I110" i="10"/>
  <c r="C110" i="10"/>
  <c r="E110" i="10" s="1"/>
  <c r="I115" i="11"/>
  <c r="J115" i="11"/>
  <c r="C115" i="11"/>
  <c r="D110" i="10"/>
  <c r="H107" i="9"/>
  <c r="I108" i="9" s="1"/>
  <c r="F108" i="9"/>
  <c r="G108" i="9" s="1"/>
  <c r="J121" i="8"/>
  <c r="H107" i="6"/>
  <c r="C108" i="6" s="1"/>
  <c r="F108" i="6"/>
  <c r="G108" i="6" s="1"/>
  <c r="E115" i="11" l="1"/>
  <c r="J108" i="9"/>
  <c r="B108" i="9"/>
  <c r="D108" i="9" s="1"/>
  <c r="C108" i="9"/>
  <c r="E108" i="9" s="1"/>
  <c r="H110" i="10"/>
  <c r="B111" i="10" s="1"/>
  <c r="F111" i="10"/>
  <c r="G111" i="10" s="1"/>
  <c r="H121" i="8"/>
  <c r="B122" i="8" s="1"/>
  <c r="F122" i="8"/>
  <c r="G122" i="8" s="1"/>
  <c r="E108" i="6"/>
  <c r="B108" i="6"/>
  <c r="I108" i="6"/>
  <c r="J108" i="6"/>
  <c r="H115" i="11" l="1"/>
  <c r="F116" i="11"/>
  <c r="G116" i="11" s="1"/>
  <c r="C116" i="11"/>
  <c r="D111" i="10"/>
  <c r="I111" i="10"/>
  <c r="C111" i="10"/>
  <c r="J111" i="10"/>
  <c r="J122" i="8"/>
  <c r="C122" i="8"/>
  <c r="E122" i="8" s="1"/>
  <c r="H108" i="9"/>
  <c r="C109" i="9" s="1"/>
  <c r="F109" i="9"/>
  <c r="G109" i="9" s="1"/>
  <c r="I122" i="8"/>
  <c r="D122" i="8"/>
  <c r="H108" i="6"/>
  <c r="B109" i="6" s="1"/>
  <c r="F109" i="6"/>
  <c r="G109" i="6" s="1"/>
  <c r="D108" i="6"/>
  <c r="E116" i="11" l="1"/>
  <c r="I116" i="11"/>
  <c r="B116" i="11"/>
  <c r="J116" i="11"/>
  <c r="E111" i="10"/>
  <c r="E109" i="9"/>
  <c r="B109" i="9"/>
  <c r="J109" i="9"/>
  <c r="I109" i="9"/>
  <c r="H122" i="8"/>
  <c r="J123" i="8" s="1"/>
  <c r="F123" i="8"/>
  <c r="G123" i="8" s="1"/>
  <c r="D109" i="6"/>
  <c r="J109" i="6"/>
  <c r="I109" i="6"/>
  <c r="C109" i="6"/>
  <c r="C123" i="8" l="1"/>
  <c r="E123" i="8" s="1"/>
  <c r="H116" i="11"/>
  <c r="I117" i="11" s="1"/>
  <c r="F117" i="11"/>
  <c r="G117" i="11" s="1"/>
  <c r="D116" i="11"/>
  <c r="C117" i="11"/>
  <c r="H111" i="10"/>
  <c r="B112" i="10" s="1"/>
  <c r="F112" i="10"/>
  <c r="G112" i="10" s="1"/>
  <c r="D109" i="9"/>
  <c r="H109" i="9"/>
  <c r="I110" i="9" s="1"/>
  <c r="F110" i="9"/>
  <c r="G110" i="9" s="1"/>
  <c r="I123" i="8"/>
  <c r="B123" i="8"/>
  <c r="E109" i="6"/>
  <c r="B117" i="11" l="1"/>
  <c r="D117" i="11" s="1"/>
  <c r="J117" i="11"/>
  <c r="I112" i="10"/>
  <c r="E117" i="11"/>
  <c r="J112" i="10"/>
  <c r="C112" i="10"/>
  <c r="E112" i="10" s="1"/>
  <c r="C110" i="9"/>
  <c r="E110" i="9" s="1"/>
  <c r="D112" i="10"/>
  <c r="B110" i="9"/>
  <c r="J110" i="9"/>
  <c r="D123" i="8"/>
  <c r="H123" i="8"/>
  <c r="I124" i="8" s="1"/>
  <c r="F124" i="8"/>
  <c r="G124" i="8" s="1"/>
  <c r="H109" i="6"/>
  <c r="C110" i="6" s="1"/>
  <c r="F110" i="6"/>
  <c r="G110" i="6" s="1"/>
  <c r="H117" i="11" l="1"/>
  <c r="F118" i="11"/>
  <c r="G118" i="11" s="1"/>
  <c r="C118" i="11"/>
  <c r="B118" i="11"/>
  <c r="I118" i="11"/>
  <c r="J118" i="11"/>
  <c r="H112" i="10"/>
  <c r="C113" i="10" s="1"/>
  <c r="F113" i="10"/>
  <c r="G113" i="10" s="1"/>
  <c r="D110" i="9"/>
  <c r="H110" i="9"/>
  <c r="B111" i="9" s="1"/>
  <c r="F111" i="9"/>
  <c r="G111" i="9" s="1"/>
  <c r="C124" i="8"/>
  <c r="E124" i="8" s="1"/>
  <c r="B124" i="8"/>
  <c r="J124" i="8"/>
  <c r="I110" i="6"/>
  <c r="B110" i="6"/>
  <c r="D110" i="6" s="1"/>
  <c r="J110" i="6"/>
  <c r="E110" i="6"/>
  <c r="D118" i="11" l="1"/>
  <c r="J113" i="10"/>
  <c r="E118" i="11"/>
  <c r="E113" i="10"/>
  <c r="J111" i="9"/>
  <c r="C111" i="9"/>
  <c r="E111" i="9" s="1"/>
  <c r="I111" i="9"/>
  <c r="I113" i="10"/>
  <c r="B113" i="10"/>
  <c r="D111" i="9"/>
  <c r="D124" i="8"/>
  <c r="H124" i="8"/>
  <c r="C125" i="8" s="1"/>
  <c r="E125" i="8" s="1"/>
  <c r="F125" i="8"/>
  <c r="G125" i="8" s="1"/>
  <c r="H110" i="6"/>
  <c r="B111" i="6" s="1"/>
  <c r="F111" i="6"/>
  <c r="G111" i="6" s="1"/>
  <c r="H118" i="11" l="1"/>
  <c r="I119" i="11" s="1"/>
  <c r="F119" i="11"/>
  <c r="G119" i="11" s="1"/>
  <c r="C119" i="11"/>
  <c r="B119" i="11"/>
  <c r="D113" i="10"/>
  <c r="H113" i="10"/>
  <c r="B114" i="10" s="1"/>
  <c r="F114" i="10"/>
  <c r="G114" i="10" s="1"/>
  <c r="H111" i="9"/>
  <c r="C112" i="9" s="1"/>
  <c r="F112" i="9"/>
  <c r="G112" i="9" s="1"/>
  <c r="J125" i="8"/>
  <c r="I125" i="8"/>
  <c r="B125" i="8"/>
  <c r="D111" i="6"/>
  <c r="J111" i="6"/>
  <c r="C111" i="6"/>
  <c r="I111" i="6"/>
  <c r="I112" i="9" l="1"/>
  <c r="B112" i="9"/>
  <c r="D112" i="9" s="1"/>
  <c r="J119" i="11"/>
  <c r="E119" i="11"/>
  <c r="C114" i="10"/>
  <c r="E114" i="10" s="1"/>
  <c r="D119" i="11"/>
  <c r="D114" i="10"/>
  <c r="J114" i="10"/>
  <c r="I114" i="10"/>
  <c r="J112" i="9"/>
  <c r="E112" i="9"/>
  <c r="D125" i="8"/>
  <c r="H125" i="8"/>
  <c r="B126" i="8" s="1"/>
  <c r="F126" i="8"/>
  <c r="G126" i="8" s="1"/>
  <c r="E111" i="6"/>
  <c r="H119" i="11" l="1"/>
  <c r="B120" i="11" s="1"/>
  <c r="F120" i="11"/>
  <c r="G120" i="11" s="1"/>
  <c r="C120" i="11"/>
  <c r="I120" i="11"/>
  <c r="H114" i="10"/>
  <c r="I115" i="10" s="1"/>
  <c r="F115" i="10"/>
  <c r="G115" i="10" s="1"/>
  <c r="I126" i="8"/>
  <c r="H112" i="9"/>
  <c r="C113" i="9" s="1"/>
  <c r="F113" i="9"/>
  <c r="G113" i="9" s="1"/>
  <c r="C126" i="8"/>
  <c r="E126" i="8" s="1"/>
  <c r="J126" i="8"/>
  <c r="D126" i="8"/>
  <c r="H111" i="6"/>
  <c r="I112" i="6" s="1"/>
  <c r="F112" i="6"/>
  <c r="G112" i="6" s="1"/>
  <c r="J115" i="10" l="1"/>
  <c r="E120" i="11"/>
  <c r="B115" i="10"/>
  <c r="D115" i="10" s="1"/>
  <c r="J120" i="11"/>
  <c r="C115" i="10"/>
  <c r="E115" i="10" s="1"/>
  <c r="D120" i="11"/>
  <c r="I113" i="9"/>
  <c r="J113" i="9"/>
  <c r="B113" i="9"/>
  <c r="E113" i="9"/>
  <c r="H126" i="8"/>
  <c r="J127" i="8" s="1"/>
  <c r="F127" i="8"/>
  <c r="G127" i="8" s="1"/>
  <c r="B112" i="6"/>
  <c r="D112" i="6" s="1"/>
  <c r="C112" i="6"/>
  <c r="J112" i="6"/>
  <c r="H120" i="11" l="1"/>
  <c r="F121" i="11"/>
  <c r="G121" i="11" s="1"/>
  <c r="I127" i="8"/>
  <c r="C121" i="11"/>
  <c r="H115" i="10"/>
  <c r="C116" i="10" s="1"/>
  <c r="F116" i="10"/>
  <c r="G116" i="10" s="1"/>
  <c r="H113" i="9"/>
  <c r="C114" i="9" s="1"/>
  <c r="F114" i="9"/>
  <c r="G114" i="9" s="1"/>
  <c r="B127" i="8"/>
  <c r="D127" i="8" s="1"/>
  <c r="C127" i="8"/>
  <c r="E127" i="8" s="1"/>
  <c r="D113" i="9"/>
  <c r="E112" i="6"/>
  <c r="E121" i="11" l="1"/>
  <c r="B114" i="9"/>
  <c r="D114" i="9" s="1"/>
  <c r="I121" i="11"/>
  <c r="J121" i="11"/>
  <c r="B121" i="11"/>
  <c r="J114" i="9"/>
  <c r="E116" i="10"/>
  <c r="I114" i="9"/>
  <c r="B116" i="10"/>
  <c r="J116" i="10"/>
  <c r="I116" i="10"/>
  <c r="E114" i="9"/>
  <c r="H127" i="8"/>
  <c r="C128" i="8" s="1"/>
  <c r="E128" i="8" s="1"/>
  <c r="F128" i="8"/>
  <c r="G128" i="8" s="1"/>
  <c r="H112" i="6"/>
  <c r="C113" i="6" s="1"/>
  <c r="F113" i="6"/>
  <c r="G113" i="6" s="1"/>
  <c r="D121" i="11" l="1"/>
  <c r="H121" i="11"/>
  <c r="J122" i="11" s="1"/>
  <c r="F122" i="11"/>
  <c r="G122" i="11" s="1"/>
  <c r="D116" i="10"/>
  <c r="H116" i="10"/>
  <c r="J117" i="10" s="1"/>
  <c r="F117" i="10"/>
  <c r="G117" i="10" s="1"/>
  <c r="H114" i="9"/>
  <c r="B115" i="9" s="1"/>
  <c r="F115" i="9"/>
  <c r="G115" i="9" s="1"/>
  <c r="B128" i="8"/>
  <c r="I128" i="8"/>
  <c r="J128" i="8"/>
  <c r="B113" i="6"/>
  <c r="D113" i="6" s="1"/>
  <c r="J113" i="6"/>
  <c r="I113" i="6"/>
  <c r="E113" i="6"/>
  <c r="C122" i="11" l="1"/>
  <c r="E122" i="11" s="1"/>
  <c r="I115" i="9"/>
  <c r="C115" i="9"/>
  <c r="E115" i="9" s="1"/>
  <c r="C117" i="10"/>
  <c r="E117" i="10" s="1"/>
  <c r="J115" i="9"/>
  <c r="B122" i="11"/>
  <c r="I122" i="11"/>
  <c r="B117" i="10"/>
  <c r="I117" i="10"/>
  <c r="D115" i="9"/>
  <c r="H128" i="8"/>
  <c r="I129" i="8" s="1"/>
  <c r="F129" i="8"/>
  <c r="G129" i="8" s="1"/>
  <c r="D128" i="8"/>
  <c r="H113" i="6"/>
  <c r="F114" i="6"/>
  <c r="G114" i="6" s="1"/>
  <c r="D122" i="11" l="1"/>
  <c r="H122" i="11"/>
  <c r="C123" i="11" s="1"/>
  <c r="F123" i="11"/>
  <c r="G123" i="11" s="1"/>
  <c r="I123" i="11"/>
  <c r="H117" i="10"/>
  <c r="C118" i="10" s="1"/>
  <c r="F118" i="10"/>
  <c r="G118" i="10" s="1"/>
  <c r="D117" i="10"/>
  <c r="B129" i="8"/>
  <c r="D129" i="8" s="1"/>
  <c r="H115" i="9"/>
  <c r="C116" i="9" s="1"/>
  <c r="F116" i="9"/>
  <c r="G116" i="9" s="1"/>
  <c r="C129" i="8"/>
  <c r="E129" i="8" s="1"/>
  <c r="J129" i="8"/>
  <c r="J114" i="6"/>
  <c r="B114" i="6"/>
  <c r="I114" i="6"/>
  <c r="C114" i="6"/>
  <c r="J123" i="11" l="1"/>
  <c r="J118" i="10"/>
  <c r="B118" i="10"/>
  <c r="D118" i="10" s="1"/>
  <c r="E123" i="11"/>
  <c r="B116" i="9"/>
  <c r="D116" i="9" s="1"/>
  <c r="I116" i="9"/>
  <c r="B123" i="11"/>
  <c r="I118" i="10"/>
  <c r="J116" i="9"/>
  <c r="E118" i="10"/>
  <c r="E116" i="9"/>
  <c r="H129" i="8"/>
  <c r="C130" i="8" s="1"/>
  <c r="E130" i="8" s="1"/>
  <c r="F130" i="8"/>
  <c r="G130" i="8" s="1"/>
  <c r="E114" i="6"/>
  <c r="D114" i="6"/>
  <c r="D123" i="11" l="1"/>
  <c r="H123" i="11"/>
  <c r="C124" i="11" s="1"/>
  <c r="F124" i="11"/>
  <c r="G124" i="11" s="1"/>
  <c r="H118" i="10"/>
  <c r="F119" i="10"/>
  <c r="G119" i="10" s="1"/>
  <c r="B130" i="8"/>
  <c r="D130" i="8" s="1"/>
  <c r="H116" i="9"/>
  <c r="C117" i="9" s="1"/>
  <c r="F117" i="9"/>
  <c r="G117" i="9" s="1"/>
  <c r="I130" i="8"/>
  <c r="J130" i="8"/>
  <c r="H114" i="6"/>
  <c r="I115" i="6" s="1"/>
  <c r="F115" i="6"/>
  <c r="G115" i="6" s="1"/>
  <c r="J124" i="11" l="1"/>
  <c r="I124" i="11"/>
  <c r="B124" i="11"/>
  <c r="E124" i="11"/>
  <c r="C119" i="10"/>
  <c r="J119" i="10"/>
  <c r="B119" i="10"/>
  <c r="I119" i="10"/>
  <c r="E117" i="9"/>
  <c r="B117" i="9"/>
  <c r="J117" i="9"/>
  <c r="I117" i="9"/>
  <c r="H130" i="8"/>
  <c r="I131" i="8" s="1"/>
  <c r="F131" i="8"/>
  <c r="G131" i="8" s="1"/>
  <c r="C115" i="6"/>
  <c r="B115" i="6"/>
  <c r="J115" i="6"/>
  <c r="C131" i="8" l="1"/>
  <c r="E131" i="8" s="1"/>
  <c r="H124" i="11"/>
  <c r="C125" i="11" s="1"/>
  <c r="F125" i="11"/>
  <c r="G125" i="11" s="1"/>
  <c r="D124" i="11"/>
  <c r="D119" i="10"/>
  <c r="E119" i="10"/>
  <c r="D117" i="9"/>
  <c r="H117" i="9"/>
  <c r="I118" i="9" s="1"/>
  <c r="F118" i="9"/>
  <c r="G118" i="9" s="1"/>
  <c r="B131" i="8"/>
  <c r="D131" i="8" s="1"/>
  <c r="J131" i="8"/>
  <c r="D115" i="6"/>
  <c r="E115" i="6"/>
  <c r="J125" i="11" l="1"/>
  <c r="I125" i="11"/>
  <c r="B125" i="11"/>
  <c r="D125" i="11" s="1"/>
  <c r="E125" i="11"/>
  <c r="H119" i="10"/>
  <c r="C120" i="10" s="1"/>
  <c r="F120" i="10"/>
  <c r="G120" i="10" s="1"/>
  <c r="J118" i="9"/>
  <c r="B118" i="9"/>
  <c r="C118" i="9"/>
  <c r="H131" i="8"/>
  <c r="B132" i="8" s="1"/>
  <c r="F132" i="8"/>
  <c r="G132" i="8" s="1"/>
  <c r="H115" i="6"/>
  <c r="B116" i="6" s="1"/>
  <c r="F116" i="6"/>
  <c r="G116" i="6" s="1"/>
  <c r="I120" i="10" l="1"/>
  <c r="B120" i="10"/>
  <c r="D120" i="10" s="1"/>
  <c r="H125" i="11"/>
  <c r="F126" i="11"/>
  <c r="G126" i="11" s="1"/>
  <c r="C132" i="8"/>
  <c r="E132" i="8" s="1"/>
  <c r="J120" i="10"/>
  <c r="C126" i="11"/>
  <c r="E120" i="10"/>
  <c r="E118" i="9"/>
  <c r="D118" i="9"/>
  <c r="J132" i="8"/>
  <c r="I132" i="8"/>
  <c r="D132" i="8"/>
  <c r="I116" i="6"/>
  <c r="J116" i="6"/>
  <c r="D116" i="6"/>
  <c r="C116" i="6"/>
  <c r="E126" i="11" l="1"/>
  <c r="J126" i="11"/>
  <c r="I126" i="11"/>
  <c r="B126" i="11"/>
  <c r="H120" i="10"/>
  <c r="C121" i="10" s="1"/>
  <c r="F121" i="10"/>
  <c r="G121" i="10" s="1"/>
  <c r="H118" i="9"/>
  <c r="B119" i="9" s="1"/>
  <c r="F119" i="9"/>
  <c r="G119" i="9" s="1"/>
  <c r="H132" i="8"/>
  <c r="B133" i="8" s="1"/>
  <c r="F133" i="8"/>
  <c r="G133" i="8" s="1"/>
  <c r="E116" i="6"/>
  <c r="C133" i="8" l="1"/>
  <c r="E133" i="8" s="1"/>
  <c r="I119" i="9"/>
  <c r="J119" i="9"/>
  <c r="C119" i="9"/>
  <c r="E119" i="9" s="1"/>
  <c r="H126" i="11"/>
  <c r="J127" i="11" s="1"/>
  <c r="F127" i="11"/>
  <c r="G127" i="11" s="1"/>
  <c r="D126" i="11"/>
  <c r="E121" i="10"/>
  <c r="B121" i="10"/>
  <c r="J121" i="10"/>
  <c r="I121" i="10"/>
  <c r="J133" i="8"/>
  <c r="I133" i="8"/>
  <c r="D119" i="9"/>
  <c r="D133" i="8"/>
  <c r="H116" i="6"/>
  <c r="C117" i="6" s="1"/>
  <c r="F117" i="6"/>
  <c r="G117" i="6" s="1"/>
  <c r="B127" i="11" l="1"/>
  <c r="D127" i="11" s="1"/>
  <c r="C127" i="11"/>
  <c r="E127" i="11" s="1"/>
  <c r="I127" i="11"/>
  <c r="D121" i="10"/>
  <c r="H121" i="10"/>
  <c r="I122" i="10" s="1"/>
  <c r="F122" i="10"/>
  <c r="G122" i="10" s="1"/>
  <c r="H119" i="9"/>
  <c r="B120" i="9" s="1"/>
  <c r="F120" i="9"/>
  <c r="G120" i="9" s="1"/>
  <c r="H133" i="8"/>
  <c r="C134" i="8" s="1"/>
  <c r="E134" i="8" s="1"/>
  <c r="F134" i="8"/>
  <c r="G134" i="8" s="1"/>
  <c r="E117" i="6"/>
  <c r="I117" i="6"/>
  <c r="B117" i="6"/>
  <c r="J117" i="6"/>
  <c r="B134" i="8" l="1"/>
  <c r="D134" i="8" s="1"/>
  <c r="H127" i="11"/>
  <c r="J128" i="11" s="1"/>
  <c r="F128" i="11"/>
  <c r="G128" i="11" s="1"/>
  <c r="B128" i="11"/>
  <c r="C122" i="10"/>
  <c r="E122" i="10" s="1"/>
  <c r="C128" i="11"/>
  <c r="B122" i="10"/>
  <c r="I120" i="9"/>
  <c r="C120" i="9"/>
  <c r="E120" i="9" s="1"/>
  <c r="J122" i="10"/>
  <c r="D120" i="9"/>
  <c r="I134" i="8"/>
  <c r="J134" i="8"/>
  <c r="J120" i="9"/>
  <c r="H117" i="6"/>
  <c r="B118" i="6" s="1"/>
  <c r="F118" i="6"/>
  <c r="G118" i="6" s="1"/>
  <c r="D117" i="6"/>
  <c r="D128" i="11" l="1"/>
  <c r="E128" i="11"/>
  <c r="I128" i="11"/>
  <c r="D122" i="10"/>
  <c r="H122" i="10"/>
  <c r="I123" i="10" s="1"/>
  <c r="F123" i="10"/>
  <c r="G123" i="10" s="1"/>
  <c r="H120" i="9"/>
  <c r="I121" i="9" s="1"/>
  <c r="F121" i="9"/>
  <c r="G121" i="9" s="1"/>
  <c r="H134" i="8"/>
  <c r="B135" i="8" s="1"/>
  <c r="F135" i="8"/>
  <c r="G135" i="8" s="1"/>
  <c r="C118" i="6"/>
  <c r="E118" i="6" s="1"/>
  <c r="D118" i="6"/>
  <c r="I118" i="6"/>
  <c r="J118" i="6"/>
  <c r="H128" i="11" l="1"/>
  <c r="J129" i="11" s="1"/>
  <c r="F129" i="11"/>
  <c r="G129" i="11" s="1"/>
  <c r="C129" i="11"/>
  <c r="J123" i="10"/>
  <c r="B129" i="11"/>
  <c r="C123" i="10"/>
  <c r="B121" i="9"/>
  <c r="D121" i="9" s="1"/>
  <c r="B123" i="10"/>
  <c r="J121" i="9"/>
  <c r="C121" i="9"/>
  <c r="E121" i="9" s="1"/>
  <c r="I135" i="8"/>
  <c r="C135" i="8"/>
  <c r="E135" i="8" s="1"/>
  <c r="D135" i="8"/>
  <c r="J135" i="8"/>
  <c r="H118" i="6"/>
  <c r="C119" i="6" s="1"/>
  <c r="F119" i="6"/>
  <c r="G119" i="6" s="1"/>
  <c r="D129" i="11" l="1"/>
  <c r="E129" i="11"/>
  <c r="I129" i="11"/>
  <c r="D123" i="10"/>
  <c r="E123" i="10"/>
  <c r="H121" i="9"/>
  <c r="B122" i="9" s="1"/>
  <c r="F122" i="9"/>
  <c r="G122" i="9" s="1"/>
  <c r="H135" i="8"/>
  <c r="I136" i="8" s="1"/>
  <c r="F136" i="8"/>
  <c r="G136" i="8" s="1"/>
  <c r="E119" i="6"/>
  <c r="I119" i="6"/>
  <c r="J119" i="6"/>
  <c r="B119" i="6"/>
  <c r="C136" i="8" l="1"/>
  <c r="E136" i="8" s="1"/>
  <c r="B136" i="8"/>
  <c r="D136" i="8" s="1"/>
  <c r="C122" i="9"/>
  <c r="E122" i="9" s="1"/>
  <c r="H129" i="11"/>
  <c r="J130" i="11" s="1"/>
  <c r="F130" i="11"/>
  <c r="G130" i="11" s="1"/>
  <c r="I130" i="11"/>
  <c r="C130" i="11"/>
  <c r="H123" i="10"/>
  <c r="B124" i="10" s="1"/>
  <c r="F124" i="10"/>
  <c r="G124" i="10" s="1"/>
  <c r="D122" i="9"/>
  <c r="J136" i="8"/>
  <c r="I122" i="9"/>
  <c r="J122" i="9"/>
  <c r="H119" i="6"/>
  <c r="I120" i="6" s="1"/>
  <c r="F120" i="6"/>
  <c r="G120" i="6" s="1"/>
  <c r="D119" i="6"/>
  <c r="B130" i="11" l="1"/>
  <c r="D130" i="11" s="1"/>
  <c r="E130" i="11"/>
  <c r="J124" i="10"/>
  <c r="I124" i="10"/>
  <c r="D124" i="10"/>
  <c r="C124" i="10"/>
  <c r="H122" i="9"/>
  <c r="J123" i="9" s="1"/>
  <c r="F123" i="9"/>
  <c r="G123" i="9" s="1"/>
  <c r="H136" i="8"/>
  <c r="J137" i="8" s="1"/>
  <c r="F137" i="8"/>
  <c r="G137" i="8" s="1"/>
  <c r="B120" i="6"/>
  <c r="D120" i="6" s="1"/>
  <c r="C120" i="6"/>
  <c r="E120" i="6" s="1"/>
  <c r="J120" i="6"/>
  <c r="C123" i="9" l="1"/>
  <c r="E123" i="9" s="1"/>
  <c r="H130" i="11"/>
  <c r="I131" i="11" s="1"/>
  <c r="F131" i="11"/>
  <c r="G131" i="11" s="1"/>
  <c r="J131" i="11"/>
  <c r="E124" i="10"/>
  <c r="B123" i="9"/>
  <c r="D123" i="9" s="1"/>
  <c r="B137" i="8"/>
  <c r="D137" i="8" s="1"/>
  <c r="I137" i="8"/>
  <c r="I123" i="9"/>
  <c r="C137" i="8"/>
  <c r="E137" i="8" s="1"/>
  <c r="H120" i="6"/>
  <c r="J121" i="6" s="1"/>
  <c r="F121" i="6"/>
  <c r="G121" i="6" s="1"/>
  <c r="B131" i="11" l="1"/>
  <c r="D131" i="11" s="1"/>
  <c r="C131" i="11"/>
  <c r="H124" i="10"/>
  <c r="J125" i="10" s="1"/>
  <c r="F125" i="10"/>
  <c r="G125" i="10" s="1"/>
  <c r="H123" i="9"/>
  <c r="B124" i="9" s="1"/>
  <c r="F124" i="9"/>
  <c r="G124" i="9" s="1"/>
  <c r="H137" i="8"/>
  <c r="C138" i="8" s="1"/>
  <c r="E138" i="8" s="1"/>
  <c r="F138" i="8"/>
  <c r="G138" i="8" s="1"/>
  <c r="B121" i="6"/>
  <c r="D121" i="6" s="1"/>
  <c r="I121" i="6"/>
  <c r="C121" i="6"/>
  <c r="E121" i="6" s="1"/>
  <c r="B125" i="10" l="1"/>
  <c r="D125" i="10" s="1"/>
  <c r="I125" i="10"/>
  <c r="E131" i="11"/>
  <c r="C125" i="10"/>
  <c r="E125" i="10" s="1"/>
  <c r="D124" i="9"/>
  <c r="C124" i="9"/>
  <c r="I124" i="9"/>
  <c r="J124" i="9"/>
  <c r="B138" i="8"/>
  <c r="D138" i="8" s="1"/>
  <c r="I138" i="8"/>
  <c r="J138" i="8"/>
  <c r="H121" i="6"/>
  <c r="C122" i="6" s="1"/>
  <c r="F122" i="6"/>
  <c r="G122" i="6" s="1"/>
  <c r="H131" i="11" l="1"/>
  <c r="I132" i="11" s="1"/>
  <c r="F132" i="11"/>
  <c r="G132" i="11" s="1"/>
  <c r="B132" i="11"/>
  <c r="J132" i="11"/>
  <c r="C132" i="11"/>
  <c r="H125" i="10"/>
  <c r="C126" i="10" s="1"/>
  <c r="F126" i="10"/>
  <c r="G126" i="10" s="1"/>
  <c r="E124" i="9"/>
  <c r="H138" i="8"/>
  <c r="B139" i="8" s="1"/>
  <c r="F139" i="8"/>
  <c r="G139" i="8" s="1"/>
  <c r="E122" i="6"/>
  <c r="J122" i="6"/>
  <c r="I122" i="6"/>
  <c r="B122" i="6"/>
  <c r="J139" i="8" l="1"/>
  <c r="E132" i="11"/>
  <c r="D132" i="11"/>
  <c r="E126" i="10"/>
  <c r="I126" i="10"/>
  <c r="B126" i="10"/>
  <c r="J126" i="10"/>
  <c r="C139" i="8"/>
  <c r="E139" i="8" s="1"/>
  <c r="H124" i="9"/>
  <c r="B125" i="9" s="1"/>
  <c r="F125" i="9"/>
  <c r="G125" i="9" s="1"/>
  <c r="I139" i="8"/>
  <c r="D139" i="8"/>
  <c r="D122" i="6"/>
  <c r="H122" i="6"/>
  <c r="C123" i="6" s="1"/>
  <c r="F123" i="6"/>
  <c r="G123" i="6" s="1"/>
  <c r="H132" i="11" l="1"/>
  <c r="B133" i="11" s="1"/>
  <c r="F133" i="11"/>
  <c r="G133" i="11" s="1"/>
  <c r="I133" i="11"/>
  <c r="J133" i="11"/>
  <c r="J125" i="9"/>
  <c r="H126" i="10"/>
  <c r="C127" i="10" s="1"/>
  <c r="F127" i="10"/>
  <c r="G127" i="10" s="1"/>
  <c r="D126" i="10"/>
  <c r="C125" i="9"/>
  <c r="E125" i="9" s="1"/>
  <c r="D125" i="9"/>
  <c r="I125" i="9"/>
  <c r="H139" i="8"/>
  <c r="C140" i="8" s="1"/>
  <c r="E140" i="8" s="1"/>
  <c r="F140" i="8"/>
  <c r="G140" i="8" s="1"/>
  <c r="E123" i="6"/>
  <c r="I123" i="6"/>
  <c r="B123" i="6"/>
  <c r="J123" i="6"/>
  <c r="B127" i="10" l="1"/>
  <c r="D127" i="10" s="1"/>
  <c r="C133" i="11"/>
  <c r="I127" i="10"/>
  <c r="D133" i="11"/>
  <c r="E127" i="10"/>
  <c r="J127" i="10"/>
  <c r="H125" i="9"/>
  <c r="I126" i="9" s="1"/>
  <c r="F126" i="9"/>
  <c r="G126" i="9" s="1"/>
  <c r="B140" i="8"/>
  <c r="J140" i="8"/>
  <c r="I140" i="8"/>
  <c r="D123" i="6"/>
  <c r="H123" i="6"/>
  <c r="I124" i="6" s="1"/>
  <c r="F124" i="6"/>
  <c r="G124" i="6" s="1"/>
  <c r="E133" i="11" l="1"/>
  <c r="C126" i="9"/>
  <c r="E126" i="9" s="1"/>
  <c r="B126" i="9"/>
  <c r="D126" i="9" s="1"/>
  <c r="H127" i="10"/>
  <c r="F128" i="10"/>
  <c r="G128" i="10" s="1"/>
  <c r="C128" i="10"/>
  <c r="J126" i="9"/>
  <c r="H140" i="8"/>
  <c r="J141" i="8" s="1"/>
  <c r="F141" i="8"/>
  <c r="G141" i="8" s="1"/>
  <c r="D140" i="8"/>
  <c r="B124" i="6"/>
  <c r="J124" i="6"/>
  <c r="C124" i="6"/>
  <c r="H133" i="11" l="1"/>
  <c r="C134" i="11" s="1"/>
  <c r="F134" i="11"/>
  <c r="G134" i="11" s="1"/>
  <c r="J134" i="11"/>
  <c r="I134" i="11"/>
  <c r="B134" i="11"/>
  <c r="I128" i="10"/>
  <c r="B128" i="10"/>
  <c r="J128" i="10"/>
  <c r="E128" i="10"/>
  <c r="H126" i="9"/>
  <c r="I127" i="9" s="1"/>
  <c r="F127" i="9"/>
  <c r="G127" i="9" s="1"/>
  <c r="C127" i="9"/>
  <c r="B141" i="8"/>
  <c r="D141" i="8" s="1"/>
  <c r="C141" i="8"/>
  <c r="E141" i="8" s="1"/>
  <c r="I141" i="8"/>
  <c r="E124" i="6"/>
  <c r="D124" i="6"/>
  <c r="D134" i="11" l="1"/>
  <c r="E134" i="11"/>
  <c r="H128" i="10"/>
  <c r="C129" i="10" s="1"/>
  <c r="F129" i="10"/>
  <c r="G129" i="10" s="1"/>
  <c r="B127" i="9"/>
  <c r="D127" i="9" s="1"/>
  <c r="D128" i="10"/>
  <c r="J127" i="9"/>
  <c r="E127" i="9"/>
  <c r="H141" i="8"/>
  <c r="J142" i="8" s="1"/>
  <c r="F142" i="8"/>
  <c r="G142" i="8" s="1"/>
  <c r="H124" i="6"/>
  <c r="I125" i="6" s="1"/>
  <c r="F125" i="6"/>
  <c r="G125" i="6" s="1"/>
  <c r="J129" i="10" l="1"/>
  <c r="B129" i="10"/>
  <c r="D129" i="10" s="1"/>
  <c r="H134" i="11"/>
  <c r="I135" i="11" s="1"/>
  <c r="F135" i="11"/>
  <c r="G135" i="11" s="1"/>
  <c r="J135" i="11"/>
  <c r="E129" i="10"/>
  <c r="I129" i="10"/>
  <c r="H127" i="9"/>
  <c r="J128" i="9" s="1"/>
  <c r="F128" i="9"/>
  <c r="G128" i="9" s="1"/>
  <c r="B142" i="8"/>
  <c r="D142" i="8" s="1"/>
  <c r="C142" i="8"/>
  <c r="E142" i="8" s="1"/>
  <c r="I142" i="8"/>
  <c r="C125" i="6"/>
  <c r="E125" i="6" s="1"/>
  <c r="B125" i="6"/>
  <c r="D125" i="6" s="1"/>
  <c r="J125" i="6"/>
  <c r="C128" i="9" l="1"/>
  <c r="E128" i="9" s="1"/>
  <c r="C135" i="11"/>
  <c r="B135" i="11"/>
  <c r="H129" i="10"/>
  <c r="C130" i="10" s="1"/>
  <c r="F130" i="10"/>
  <c r="G130" i="10" s="1"/>
  <c r="I128" i="9"/>
  <c r="B128" i="9"/>
  <c r="D128" i="9" s="1"/>
  <c r="H142" i="8"/>
  <c r="C143" i="8" s="1"/>
  <c r="E143" i="8" s="1"/>
  <c r="F143" i="8"/>
  <c r="G143" i="8" s="1"/>
  <c r="H125" i="6"/>
  <c r="C126" i="6" s="1"/>
  <c r="F126" i="6"/>
  <c r="G126" i="6" s="1"/>
  <c r="J130" i="10" l="1"/>
  <c r="I130" i="10"/>
  <c r="D135" i="11"/>
  <c r="E135" i="11"/>
  <c r="B130" i="10"/>
  <c r="D130" i="10" s="1"/>
  <c r="E130" i="10"/>
  <c r="I143" i="8"/>
  <c r="H128" i="9"/>
  <c r="I129" i="9" s="1"/>
  <c r="F129" i="9"/>
  <c r="G129" i="9" s="1"/>
  <c r="B143" i="8"/>
  <c r="D143" i="8" s="1"/>
  <c r="J143" i="8"/>
  <c r="J126" i="6"/>
  <c r="B126" i="6"/>
  <c r="D126" i="6" s="1"/>
  <c r="I126" i="6"/>
  <c r="E126" i="6"/>
  <c r="H135" i="11" l="1"/>
  <c r="B136" i="11" s="1"/>
  <c r="F136" i="11"/>
  <c r="G136" i="11" s="1"/>
  <c r="I136" i="11"/>
  <c r="J136" i="11"/>
  <c r="H130" i="10"/>
  <c r="C131" i="10" s="1"/>
  <c r="F131" i="10"/>
  <c r="G131" i="10" s="1"/>
  <c r="C129" i="9"/>
  <c r="E129" i="9" s="1"/>
  <c r="J129" i="9"/>
  <c r="B129" i="9"/>
  <c r="H143" i="8"/>
  <c r="C144" i="8" s="1"/>
  <c r="E144" i="8" s="1"/>
  <c r="F144" i="8"/>
  <c r="G144" i="8" s="1"/>
  <c r="H126" i="6"/>
  <c r="B127" i="6" s="1"/>
  <c r="F127" i="6"/>
  <c r="G127" i="6" s="1"/>
  <c r="D136" i="11" l="1"/>
  <c r="B131" i="10"/>
  <c r="D131" i="10" s="1"/>
  <c r="C136" i="11"/>
  <c r="E131" i="10"/>
  <c r="I131" i="10"/>
  <c r="J131" i="10"/>
  <c r="D129" i="9"/>
  <c r="H129" i="9"/>
  <c r="B130" i="9" s="1"/>
  <c r="F130" i="9"/>
  <c r="G130" i="9" s="1"/>
  <c r="B144" i="8"/>
  <c r="J144" i="8"/>
  <c r="I144" i="8"/>
  <c r="J127" i="6"/>
  <c r="I127" i="6"/>
  <c r="C127" i="6"/>
  <c r="E127" i="6" s="1"/>
  <c r="D127" i="6"/>
  <c r="E136" i="11" l="1"/>
  <c r="J130" i="9"/>
  <c r="I130" i="9"/>
  <c r="C130" i="9"/>
  <c r="E130" i="9" s="1"/>
  <c r="H131" i="10"/>
  <c r="J132" i="10" s="1"/>
  <c r="F132" i="10"/>
  <c r="G132" i="10" s="1"/>
  <c r="D130" i="9"/>
  <c r="D144" i="8"/>
  <c r="H144" i="8"/>
  <c r="B145" i="8" s="1"/>
  <c r="F145" i="8"/>
  <c r="G145" i="8" s="1"/>
  <c r="H127" i="6"/>
  <c r="C128" i="6" s="1"/>
  <c r="F128" i="6"/>
  <c r="G128" i="6" s="1"/>
  <c r="H136" i="11" l="1"/>
  <c r="B137" i="11" s="1"/>
  <c r="F137" i="11"/>
  <c r="G137" i="11" s="1"/>
  <c r="I132" i="10"/>
  <c r="C132" i="10"/>
  <c r="B132" i="10"/>
  <c r="H130" i="9"/>
  <c r="C131" i="9" s="1"/>
  <c r="F131" i="9"/>
  <c r="G131" i="9" s="1"/>
  <c r="C145" i="8"/>
  <c r="E145" i="8" s="1"/>
  <c r="D145" i="8"/>
  <c r="I145" i="8"/>
  <c r="J145" i="8"/>
  <c r="I128" i="6"/>
  <c r="E128" i="6"/>
  <c r="J128" i="6"/>
  <c r="B128" i="6"/>
  <c r="C137" i="11" l="1"/>
  <c r="J137" i="11"/>
  <c r="J131" i="9"/>
  <c r="I137" i="11"/>
  <c r="I131" i="9"/>
  <c r="D137" i="11"/>
  <c r="E137" i="11"/>
  <c r="D132" i="10"/>
  <c r="E132" i="10"/>
  <c r="B131" i="9"/>
  <c r="D131" i="9" s="1"/>
  <c r="E131" i="9"/>
  <c r="H145" i="8"/>
  <c r="C146" i="8" s="1"/>
  <c r="E146" i="8" s="1"/>
  <c r="F146" i="8"/>
  <c r="G146" i="8" s="1"/>
  <c r="D128" i="6"/>
  <c r="H128" i="6"/>
  <c r="I129" i="6" s="1"/>
  <c r="F129" i="6"/>
  <c r="G129" i="6" s="1"/>
  <c r="H137" i="11" l="1"/>
  <c r="J138" i="11" s="1"/>
  <c r="F138" i="11"/>
  <c r="G138" i="11" s="1"/>
  <c r="I138" i="11"/>
  <c r="B138" i="11"/>
  <c r="H132" i="10"/>
  <c r="C133" i="10" s="1"/>
  <c r="F133" i="10"/>
  <c r="G133" i="10" s="1"/>
  <c r="I146" i="8"/>
  <c r="H131" i="9"/>
  <c r="C132" i="9" s="1"/>
  <c r="F132" i="9"/>
  <c r="G132" i="9" s="1"/>
  <c r="B146" i="8"/>
  <c r="D146" i="8" s="1"/>
  <c r="J146" i="8"/>
  <c r="J129" i="6"/>
  <c r="C129" i="6"/>
  <c r="B129" i="6"/>
  <c r="B133" i="10" l="1"/>
  <c r="D133" i="10" s="1"/>
  <c r="C138" i="11"/>
  <c r="D138" i="11"/>
  <c r="E133" i="10"/>
  <c r="J133" i="10"/>
  <c r="I133" i="10"/>
  <c r="E132" i="9"/>
  <c r="J132" i="9"/>
  <c r="B132" i="9"/>
  <c r="I132" i="9"/>
  <c r="H146" i="8"/>
  <c r="C147" i="8" s="1"/>
  <c r="E147" i="8" s="1"/>
  <c r="F147" i="8"/>
  <c r="G147" i="8" s="1"/>
  <c r="D129" i="6"/>
  <c r="E129" i="6"/>
  <c r="E138" i="11" l="1"/>
  <c r="H133" i="10"/>
  <c r="I134" i="10" s="1"/>
  <c r="F134" i="10"/>
  <c r="G134" i="10" s="1"/>
  <c r="C134" i="10"/>
  <c r="D132" i="9"/>
  <c r="H132" i="9"/>
  <c r="B133" i="9" s="1"/>
  <c r="F133" i="9"/>
  <c r="G133" i="9" s="1"/>
  <c r="B147" i="8"/>
  <c r="J147" i="8"/>
  <c r="I147" i="8"/>
  <c r="H129" i="6"/>
  <c r="C130" i="6" s="1"/>
  <c r="F130" i="6"/>
  <c r="G130" i="6" s="1"/>
  <c r="J130" i="6" l="1"/>
  <c r="H138" i="11"/>
  <c r="F139" i="11"/>
  <c r="G139" i="11" s="1"/>
  <c r="I139" i="11"/>
  <c r="J139" i="11"/>
  <c r="B139" i="11"/>
  <c r="C139" i="11"/>
  <c r="C133" i="9"/>
  <c r="E133" i="9" s="1"/>
  <c r="J133" i="9"/>
  <c r="B134" i="10"/>
  <c r="I133" i="9"/>
  <c r="J134" i="10"/>
  <c r="E134" i="10"/>
  <c r="D133" i="9"/>
  <c r="H147" i="8"/>
  <c r="J148" i="8" s="1"/>
  <c r="F148" i="8"/>
  <c r="G148" i="8" s="1"/>
  <c r="D147" i="8"/>
  <c r="I130" i="6"/>
  <c r="E130" i="6"/>
  <c r="B130" i="6"/>
  <c r="E139" i="11" l="1"/>
  <c r="D139" i="11"/>
  <c r="D134" i="10"/>
  <c r="H134" i="10"/>
  <c r="C135" i="10" s="1"/>
  <c r="F135" i="10"/>
  <c r="G135" i="10" s="1"/>
  <c r="C148" i="8"/>
  <c r="E148" i="8" s="1"/>
  <c r="H133" i="9"/>
  <c r="B134" i="9" s="1"/>
  <c r="F134" i="9"/>
  <c r="G134" i="9" s="1"/>
  <c r="B148" i="8"/>
  <c r="D148" i="8" s="1"/>
  <c r="I148" i="8"/>
  <c r="D130" i="6"/>
  <c r="H130" i="6"/>
  <c r="C131" i="6" s="1"/>
  <c r="F131" i="6"/>
  <c r="G131" i="6" s="1"/>
  <c r="J135" i="10" l="1"/>
  <c r="H139" i="11"/>
  <c r="F140" i="11"/>
  <c r="G140" i="11" s="1"/>
  <c r="C140" i="11"/>
  <c r="E135" i="10"/>
  <c r="B135" i="10"/>
  <c r="I135" i="10"/>
  <c r="D134" i="9"/>
  <c r="C134" i="9"/>
  <c r="J134" i="9"/>
  <c r="I134" i="9"/>
  <c r="H148" i="8"/>
  <c r="I149" i="8" s="1"/>
  <c r="F149" i="8"/>
  <c r="G149" i="8" s="1"/>
  <c r="E131" i="6"/>
  <c r="J131" i="6"/>
  <c r="I131" i="6"/>
  <c r="B131" i="6"/>
  <c r="B140" i="11" l="1"/>
  <c r="J140" i="11"/>
  <c r="I140" i="11"/>
  <c r="E140" i="11"/>
  <c r="D135" i="10"/>
  <c r="H135" i="10"/>
  <c r="J136" i="10" s="1"/>
  <c r="F136" i="10"/>
  <c r="G136" i="10" s="1"/>
  <c r="E134" i="9"/>
  <c r="C149" i="8"/>
  <c r="E149" i="8" s="1"/>
  <c r="J149" i="8"/>
  <c r="B149" i="8"/>
  <c r="H131" i="6"/>
  <c r="I132" i="6" s="1"/>
  <c r="F132" i="6"/>
  <c r="G132" i="6" s="1"/>
  <c r="D131" i="6"/>
  <c r="H140" i="11" l="1"/>
  <c r="C141" i="11" s="1"/>
  <c r="F141" i="11"/>
  <c r="G141" i="11" s="1"/>
  <c r="J141" i="11"/>
  <c r="I141" i="11"/>
  <c r="C136" i="10"/>
  <c r="E136" i="10" s="1"/>
  <c r="D140" i="11"/>
  <c r="B141" i="11"/>
  <c r="B136" i="10"/>
  <c r="I136" i="10"/>
  <c r="H134" i="9"/>
  <c r="C135" i="9" s="1"/>
  <c r="F135" i="9"/>
  <c r="G135" i="9" s="1"/>
  <c r="D149" i="8"/>
  <c r="C132" i="6"/>
  <c r="B132" i="6"/>
  <c r="J132" i="6"/>
  <c r="J135" i="9" l="1"/>
  <c r="B135" i="9"/>
  <c r="D135" i="9" s="1"/>
  <c r="E141" i="11"/>
  <c r="D141" i="11"/>
  <c r="H136" i="10"/>
  <c r="J137" i="10" s="1"/>
  <c r="F137" i="10"/>
  <c r="G137" i="10" s="1"/>
  <c r="D136" i="10"/>
  <c r="I135" i="9"/>
  <c r="E135" i="9"/>
  <c r="H149" i="8"/>
  <c r="B150" i="8" s="1"/>
  <c r="F150" i="8"/>
  <c r="G150" i="8" s="1"/>
  <c r="D132" i="6"/>
  <c r="E132" i="6"/>
  <c r="H141" i="11" l="1"/>
  <c r="F142" i="11"/>
  <c r="G142" i="11" s="1"/>
  <c r="C137" i="10"/>
  <c r="E137" i="10" s="1"/>
  <c r="B137" i="10"/>
  <c r="D137" i="10" s="1"/>
  <c r="C142" i="11"/>
  <c r="I137" i="10"/>
  <c r="H135" i="9"/>
  <c r="C136" i="9" s="1"/>
  <c r="F136" i="9"/>
  <c r="G136" i="9" s="1"/>
  <c r="C150" i="8"/>
  <c r="E150" i="8" s="1"/>
  <c r="I150" i="8"/>
  <c r="J150" i="8"/>
  <c r="D150" i="8"/>
  <c r="H132" i="6"/>
  <c r="J133" i="6" s="1"/>
  <c r="F133" i="6"/>
  <c r="G133" i="6" s="1"/>
  <c r="E142" i="11" l="1"/>
  <c r="J142" i="11"/>
  <c r="I142" i="11"/>
  <c r="B142" i="11"/>
  <c r="H137" i="10"/>
  <c r="I138" i="10" s="1"/>
  <c r="F138" i="10"/>
  <c r="G138" i="10" s="1"/>
  <c r="E136" i="9"/>
  <c r="B136" i="9"/>
  <c r="J136" i="9"/>
  <c r="I136" i="9"/>
  <c r="H150" i="8"/>
  <c r="I151" i="8" s="1"/>
  <c r="F151" i="8"/>
  <c r="G151" i="8" s="1"/>
  <c r="I133" i="6"/>
  <c r="B133" i="6"/>
  <c r="C133" i="6"/>
  <c r="J151" i="8" l="1"/>
  <c r="D142" i="11"/>
  <c r="H142" i="11"/>
  <c r="B143" i="11" s="1"/>
  <c r="F143" i="11"/>
  <c r="G143" i="11" s="1"/>
  <c r="I143" i="11"/>
  <c r="J143" i="11"/>
  <c r="C143" i="11"/>
  <c r="B138" i="10"/>
  <c r="J138" i="10"/>
  <c r="C138" i="10"/>
  <c r="D136" i="9"/>
  <c r="H136" i="9"/>
  <c r="J137" i="9" s="1"/>
  <c r="F137" i="9"/>
  <c r="G137" i="9" s="1"/>
  <c r="B151" i="8"/>
  <c r="D151" i="8" s="1"/>
  <c r="C151" i="8"/>
  <c r="E151" i="8" s="1"/>
  <c r="E133" i="6"/>
  <c r="D133" i="6"/>
  <c r="D143" i="11" l="1"/>
  <c r="E143" i="11"/>
  <c r="E138" i="10"/>
  <c r="D138" i="10"/>
  <c r="I137" i="9"/>
  <c r="B137" i="9"/>
  <c r="C137" i="9"/>
  <c r="H151" i="8"/>
  <c r="B152" i="8" s="1"/>
  <c r="F152" i="8"/>
  <c r="G152" i="8" s="1"/>
  <c r="H133" i="6"/>
  <c r="B134" i="6" s="1"/>
  <c r="F134" i="6"/>
  <c r="G134" i="6" s="1"/>
  <c r="H143" i="11" l="1"/>
  <c r="F144" i="11"/>
  <c r="G144" i="11" s="1"/>
  <c r="B144" i="11"/>
  <c r="H138" i="10"/>
  <c r="B139" i="10" s="1"/>
  <c r="F139" i="10"/>
  <c r="G139" i="10" s="1"/>
  <c r="J139" i="10"/>
  <c r="J152" i="8"/>
  <c r="I152" i="8"/>
  <c r="C152" i="8"/>
  <c r="E152" i="8" s="1"/>
  <c r="E137" i="9"/>
  <c r="D137" i="9"/>
  <c r="D152" i="8"/>
  <c r="D134" i="6"/>
  <c r="C134" i="6"/>
  <c r="J134" i="6"/>
  <c r="I134" i="6"/>
  <c r="I139" i="10" l="1"/>
  <c r="J144" i="11"/>
  <c r="I144" i="11"/>
  <c r="D144" i="11"/>
  <c r="C139" i="10"/>
  <c r="E139" i="10" s="1"/>
  <c r="C144" i="11"/>
  <c r="D139" i="10"/>
  <c r="H137" i="9"/>
  <c r="C138" i="9" s="1"/>
  <c r="F138" i="9"/>
  <c r="G138" i="9" s="1"/>
  <c r="H152" i="8"/>
  <c r="C153" i="8" s="1"/>
  <c r="E153" i="8" s="1"/>
  <c r="F153" i="8"/>
  <c r="G153" i="8" s="1"/>
  <c r="E134" i="6"/>
  <c r="E144" i="11" l="1"/>
  <c r="H139" i="10"/>
  <c r="B140" i="10" s="1"/>
  <c r="F140" i="10"/>
  <c r="G140" i="10" s="1"/>
  <c r="C140" i="10"/>
  <c r="I140" i="10"/>
  <c r="J138" i="9"/>
  <c r="E138" i="9"/>
  <c r="B138" i="9"/>
  <c r="I138" i="9"/>
  <c r="I153" i="8"/>
  <c r="J153" i="8"/>
  <c r="B153" i="8"/>
  <c r="H134" i="6"/>
  <c r="J135" i="6" s="1"/>
  <c r="F135" i="6"/>
  <c r="G135" i="6" s="1"/>
  <c r="B135" i="6"/>
  <c r="J140" i="10" l="1"/>
  <c r="H144" i="11"/>
  <c r="I145" i="11" s="1"/>
  <c r="F145" i="11"/>
  <c r="G145" i="11" s="1"/>
  <c r="B145" i="11"/>
  <c r="C145" i="11"/>
  <c r="E140" i="10"/>
  <c r="D140" i="10"/>
  <c r="H138" i="9"/>
  <c r="I139" i="9" s="1"/>
  <c r="F139" i="9"/>
  <c r="G139" i="9" s="1"/>
  <c r="D138" i="9"/>
  <c r="D153" i="8"/>
  <c r="H153" i="8"/>
  <c r="B154" i="8" s="1"/>
  <c r="F154" i="8"/>
  <c r="G154" i="8" s="1"/>
  <c r="I135" i="6"/>
  <c r="D135" i="6"/>
  <c r="C135" i="6"/>
  <c r="C154" i="8" l="1"/>
  <c r="E154" i="8" s="1"/>
  <c r="D145" i="11"/>
  <c r="E145" i="11"/>
  <c r="J145" i="11"/>
  <c r="H140" i="10"/>
  <c r="B141" i="10" s="1"/>
  <c r="F141" i="10"/>
  <c r="G141" i="10" s="1"/>
  <c r="C139" i="9"/>
  <c r="E139" i="9" s="1"/>
  <c r="B139" i="9"/>
  <c r="D139" i="9" s="1"/>
  <c r="I154" i="8"/>
  <c r="J154" i="8"/>
  <c r="J139" i="9"/>
  <c r="D154" i="8"/>
  <c r="E135" i="6"/>
  <c r="I141" i="10" l="1"/>
  <c r="H145" i="11"/>
  <c r="F146" i="11"/>
  <c r="G146" i="11" s="1"/>
  <c r="C141" i="10"/>
  <c r="E141" i="10" s="1"/>
  <c r="C146" i="11"/>
  <c r="B146" i="11"/>
  <c r="D141" i="10"/>
  <c r="J141" i="10"/>
  <c r="H139" i="9"/>
  <c r="B140" i="9" s="1"/>
  <c r="F140" i="9"/>
  <c r="G140" i="9" s="1"/>
  <c r="H154" i="8"/>
  <c r="J155" i="8" s="1"/>
  <c r="F155" i="8"/>
  <c r="G155" i="8" s="1"/>
  <c r="H135" i="6"/>
  <c r="C136" i="6" s="1"/>
  <c r="F136" i="6"/>
  <c r="G136" i="6" s="1"/>
  <c r="C155" i="8" l="1"/>
  <c r="E155" i="8" s="1"/>
  <c r="E146" i="11"/>
  <c r="J146" i="11"/>
  <c r="I146" i="11"/>
  <c r="D146" i="11"/>
  <c r="J140" i="9"/>
  <c r="C140" i="9"/>
  <c r="E140" i="9" s="1"/>
  <c r="H141" i="10"/>
  <c r="B142" i="10" s="1"/>
  <c r="F142" i="10"/>
  <c r="G142" i="10" s="1"/>
  <c r="D140" i="9"/>
  <c r="B155" i="8"/>
  <c r="D155" i="8" s="1"/>
  <c r="I155" i="8"/>
  <c r="I140" i="9"/>
  <c r="B136" i="6"/>
  <c r="D136" i="6" s="1"/>
  <c r="J136" i="6"/>
  <c r="I136" i="6"/>
  <c r="E136" i="6"/>
  <c r="I142" i="10" l="1"/>
  <c r="H146" i="11"/>
  <c r="I147" i="11" s="1"/>
  <c r="F147" i="11"/>
  <c r="G147" i="11" s="1"/>
  <c r="C147" i="11"/>
  <c r="D142" i="10"/>
  <c r="C142" i="10"/>
  <c r="J142" i="10"/>
  <c r="H140" i="9"/>
  <c r="C141" i="9" s="1"/>
  <c r="F141" i="9"/>
  <c r="G141" i="9" s="1"/>
  <c r="H155" i="8"/>
  <c r="C156" i="8" s="1"/>
  <c r="E156" i="8" s="1"/>
  <c r="F156" i="8"/>
  <c r="G156" i="8" s="1"/>
  <c r="H136" i="6"/>
  <c r="B137" i="6" s="1"/>
  <c r="F137" i="6"/>
  <c r="G137" i="6" s="1"/>
  <c r="J147" i="11" l="1"/>
  <c r="E147" i="11"/>
  <c r="B147" i="11"/>
  <c r="E142" i="10"/>
  <c r="E141" i="9"/>
  <c r="B141" i="9"/>
  <c r="B156" i="8"/>
  <c r="D156" i="8" s="1"/>
  <c r="J141" i="9"/>
  <c r="I141" i="9"/>
  <c r="J156" i="8"/>
  <c r="I156" i="8"/>
  <c r="C137" i="6"/>
  <c r="E137" i="6" s="1"/>
  <c r="J137" i="6"/>
  <c r="D137" i="6"/>
  <c r="I137" i="6"/>
  <c r="D147" i="11" l="1"/>
  <c r="H147" i="11"/>
  <c r="I148" i="11" s="1"/>
  <c r="F148" i="11"/>
  <c r="G148" i="11" s="1"/>
  <c r="H142" i="10"/>
  <c r="C143" i="10" s="1"/>
  <c r="F143" i="10"/>
  <c r="G143" i="10" s="1"/>
  <c r="D141" i="9"/>
  <c r="H141" i="9"/>
  <c r="J142" i="9" s="1"/>
  <c r="F142" i="9"/>
  <c r="G142" i="9" s="1"/>
  <c r="H156" i="8"/>
  <c r="C157" i="8" s="1"/>
  <c r="E157" i="8" s="1"/>
  <c r="F157" i="8"/>
  <c r="G157" i="8" s="1"/>
  <c r="H137" i="6"/>
  <c r="I138" i="6" s="1"/>
  <c r="F138" i="6"/>
  <c r="G138" i="6" s="1"/>
  <c r="J148" i="11" l="1"/>
  <c r="B143" i="10"/>
  <c r="D143" i="10" s="1"/>
  <c r="I143" i="10"/>
  <c r="C148" i="11"/>
  <c r="J143" i="10"/>
  <c r="B148" i="11"/>
  <c r="E143" i="10"/>
  <c r="C142" i="9"/>
  <c r="E142" i="9" s="1"/>
  <c r="J157" i="8"/>
  <c r="I157" i="8"/>
  <c r="I142" i="9"/>
  <c r="B157" i="8"/>
  <c r="D157" i="8" s="1"/>
  <c r="B142" i="9"/>
  <c r="J138" i="6"/>
  <c r="B138" i="6"/>
  <c r="C138" i="6"/>
  <c r="D148" i="11" l="1"/>
  <c r="E148" i="11"/>
  <c r="H143" i="10"/>
  <c r="F144" i="10"/>
  <c r="G144" i="10" s="1"/>
  <c r="C144" i="10"/>
  <c r="H142" i="9"/>
  <c r="I143" i="9" s="1"/>
  <c r="F143" i="9"/>
  <c r="G143" i="9" s="1"/>
  <c r="D142" i="9"/>
  <c r="H157" i="8"/>
  <c r="C158" i="8" s="1"/>
  <c r="E158" i="8" s="1"/>
  <c r="F158" i="8"/>
  <c r="G158" i="8" s="1"/>
  <c r="E138" i="6"/>
  <c r="D138" i="6"/>
  <c r="B143" i="9" l="1"/>
  <c r="D143" i="9" s="1"/>
  <c r="C143" i="9"/>
  <c r="E143" i="9" s="1"/>
  <c r="H148" i="11"/>
  <c r="B149" i="11" s="1"/>
  <c r="F149" i="11"/>
  <c r="G149" i="11" s="1"/>
  <c r="J149" i="11"/>
  <c r="I149" i="11"/>
  <c r="E144" i="10"/>
  <c r="B144" i="10"/>
  <c r="I144" i="10"/>
  <c r="J144" i="10"/>
  <c r="J143" i="9"/>
  <c r="B158" i="8"/>
  <c r="J158" i="8"/>
  <c r="I158" i="8"/>
  <c r="H138" i="6"/>
  <c r="B139" i="6" s="1"/>
  <c r="F139" i="6"/>
  <c r="G139" i="6" s="1"/>
  <c r="D149" i="11" l="1"/>
  <c r="C149" i="11"/>
  <c r="H144" i="10"/>
  <c r="J145" i="10" s="1"/>
  <c r="F145" i="10"/>
  <c r="G145" i="10" s="1"/>
  <c r="D144" i="10"/>
  <c r="H143" i="9"/>
  <c r="B144" i="9" s="1"/>
  <c r="F144" i="9"/>
  <c r="G144" i="9" s="1"/>
  <c r="D158" i="8"/>
  <c r="H158" i="8"/>
  <c r="B159" i="8" s="1"/>
  <c r="F159" i="8"/>
  <c r="G159" i="8" s="1"/>
  <c r="C139" i="6"/>
  <c r="E139" i="6" s="1"/>
  <c r="J139" i="6"/>
  <c r="I139" i="6"/>
  <c r="D139" i="6"/>
  <c r="C145" i="10" l="1"/>
  <c r="E145" i="10" s="1"/>
  <c r="E149" i="11"/>
  <c r="B145" i="10"/>
  <c r="D145" i="10" s="1"/>
  <c r="J144" i="9"/>
  <c r="C144" i="9"/>
  <c r="E144" i="9" s="1"/>
  <c r="I145" i="10"/>
  <c r="I144" i="9"/>
  <c r="D144" i="9"/>
  <c r="D159" i="8"/>
  <c r="C159" i="8"/>
  <c r="E159" i="8" s="1"/>
  <c r="I159" i="8"/>
  <c r="J159" i="8"/>
  <c r="H139" i="6"/>
  <c r="J140" i="6" s="1"/>
  <c r="F140" i="6"/>
  <c r="G140" i="6" s="1"/>
  <c r="H149" i="11" l="1"/>
  <c r="F150" i="11"/>
  <c r="G150" i="11" s="1"/>
  <c r="B150" i="11"/>
  <c r="J150" i="11"/>
  <c r="I150" i="11"/>
  <c r="C150" i="11"/>
  <c r="H145" i="10"/>
  <c r="I146" i="10" s="1"/>
  <c r="F146" i="10"/>
  <c r="G146" i="10" s="1"/>
  <c r="H144" i="9"/>
  <c r="B145" i="9" s="1"/>
  <c r="F145" i="9"/>
  <c r="G145" i="9" s="1"/>
  <c r="C140" i="6"/>
  <c r="E140" i="6" s="1"/>
  <c r="I140" i="6"/>
  <c r="B140" i="6"/>
  <c r="C146" i="10" l="1"/>
  <c r="E146" i="10" s="1"/>
  <c r="E150" i="11"/>
  <c r="B146" i="10"/>
  <c r="D146" i="10" s="1"/>
  <c r="J146" i="10"/>
  <c r="D150" i="11"/>
  <c r="J145" i="9"/>
  <c r="C145" i="9"/>
  <c r="E145" i="9" s="1"/>
  <c r="D145" i="9"/>
  <c r="I145" i="9"/>
  <c r="H159" i="8"/>
  <c r="C160" i="8" s="1"/>
  <c r="E160" i="8" s="1"/>
  <c r="F160" i="8"/>
  <c r="G160" i="8" s="1"/>
  <c r="D140" i="6"/>
  <c r="H140" i="6"/>
  <c r="C141" i="6" s="1"/>
  <c r="F141" i="6"/>
  <c r="G141" i="6" s="1"/>
  <c r="H150" i="11" l="1"/>
  <c r="F151" i="11"/>
  <c r="G151" i="11" s="1"/>
  <c r="B160" i="8"/>
  <c r="D160" i="8" s="1"/>
  <c r="C151" i="11"/>
  <c r="H146" i="10"/>
  <c r="C147" i="10" s="1"/>
  <c r="F147" i="10"/>
  <c r="G147" i="10" s="1"/>
  <c r="H145" i="9"/>
  <c r="B146" i="9" s="1"/>
  <c r="F146" i="9"/>
  <c r="G146" i="9" s="1"/>
  <c r="I160" i="8"/>
  <c r="J160" i="8"/>
  <c r="I141" i="6"/>
  <c r="E141" i="6"/>
  <c r="B141" i="6"/>
  <c r="J141" i="6"/>
  <c r="I146" i="9" l="1"/>
  <c r="J146" i="9"/>
  <c r="E151" i="11"/>
  <c r="J151" i="11"/>
  <c r="I151" i="11"/>
  <c r="B151" i="11"/>
  <c r="E147" i="10"/>
  <c r="C146" i="9"/>
  <c r="E146" i="9" s="1"/>
  <c r="B147" i="10"/>
  <c r="I147" i="10"/>
  <c r="J147" i="10"/>
  <c r="D146" i="9"/>
  <c r="H160" i="8"/>
  <c r="B161" i="8" s="1"/>
  <c r="F161" i="8"/>
  <c r="G161" i="8" s="1"/>
  <c r="D141" i="6"/>
  <c r="H141" i="6"/>
  <c r="C142" i="6" s="1"/>
  <c r="F142" i="6"/>
  <c r="G142" i="6" s="1"/>
  <c r="H151" i="11" l="1"/>
  <c r="J152" i="11" s="1"/>
  <c r="F152" i="11"/>
  <c r="G152" i="11" s="1"/>
  <c r="C152" i="11"/>
  <c r="D151" i="11"/>
  <c r="B152" i="11"/>
  <c r="D147" i="10"/>
  <c r="H147" i="10"/>
  <c r="B148" i="10" s="1"/>
  <c r="F148" i="10"/>
  <c r="G148" i="10" s="1"/>
  <c r="H146" i="9"/>
  <c r="C147" i="9" s="1"/>
  <c r="F147" i="9"/>
  <c r="G147" i="9" s="1"/>
  <c r="J161" i="8"/>
  <c r="I161" i="8"/>
  <c r="C161" i="8"/>
  <c r="E161" i="8" s="1"/>
  <c r="D161" i="8"/>
  <c r="J142" i="6"/>
  <c r="I142" i="6"/>
  <c r="E142" i="6"/>
  <c r="B142" i="6"/>
  <c r="C148" i="10" l="1"/>
  <c r="E148" i="10" s="1"/>
  <c r="E152" i="11"/>
  <c r="D152" i="11"/>
  <c r="I152" i="11"/>
  <c r="D148" i="10"/>
  <c r="I148" i="10"/>
  <c r="J148" i="10"/>
  <c r="E147" i="9"/>
  <c r="B147" i="9"/>
  <c r="I147" i="9"/>
  <c r="J147" i="9"/>
  <c r="H161" i="8"/>
  <c r="C162" i="8" s="1"/>
  <c r="E162" i="8" s="1"/>
  <c r="F162" i="8"/>
  <c r="G162" i="8" s="1"/>
  <c r="H142" i="6"/>
  <c r="C143" i="6" s="1"/>
  <c r="F143" i="6"/>
  <c r="G143" i="6" s="1"/>
  <c r="D142" i="6"/>
  <c r="H152" i="11" l="1"/>
  <c r="I153" i="11" s="1"/>
  <c r="F153" i="11"/>
  <c r="G153" i="11" s="1"/>
  <c r="C153" i="11"/>
  <c r="H148" i="10"/>
  <c r="J149" i="10" s="1"/>
  <c r="F149" i="10"/>
  <c r="G149" i="10" s="1"/>
  <c r="D147" i="9"/>
  <c r="H147" i="9"/>
  <c r="B148" i="9" s="1"/>
  <c r="F148" i="9"/>
  <c r="G148" i="9" s="1"/>
  <c r="J162" i="8"/>
  <c r="I162" i="8"/>
  <c r="B162" i="8"/>
  <c r="B143" i="6"/>
  <c r="D143" i="6" s="1"/>
  <c r="J143" i="6"/>
  <c r="I143" i="6"/>
  <c r="E143" i="6"/>
  <c r="B153" i="11" l="1"/>
  <c r="J153" i="11"/>
  <c r="E153" i="11"/>
  <c r="B149" i="10"/>
  <c r="D149" i="10" s="1"/>
  <c r="C148" i="9"/>
  <c r="E148" i="9" s="1"/>
  <c r="C149" i="10"/>
  <c r="I148" i="9"/>
  <c r="J148" i="9"/>
  <c r="I149" i="10"/>
  <c r="D148" i="9"/>
  <c r="H162" i="8"/>
  <c r="J163" i="8" s="1"/>
  <c r="F163" i="8"/>
  <c r="G163" i="8" s="1"/>
  <c r="D162" i="8"/>
  <c r="H143" i="6"/>
  <c r="C144" i="6" s="1"/>
  <c r="F144" i="6"/>
  <c r="G144" i="6" s="1"/>
  <c r="H153" i="11" l="1"/>
  <c r="F154" i="11"/>
  <c r="G154" i="11" s="1"/>
  <c r="C154" i="11"/>
  <c r="B154" i="11"/>
  <c r="D153" i="11"/>
  <c r="I154" i="11"/>
  <c r="J154" i="11"/>
  <c r="E149" i="10"/>
  <c r="H148" i="9"/>
  <c r="I149" i="9" s="1"/>
  <c r="F149" i="9"/>
  <c r="G149" i="9" s="1"/>
  <c r="C163" i="8"/>
  <c r="E163" i="8" s="1"/>
  <c r="B163" i="8"/>
  <c r="D163" i="8" s="1"/>
  <c r="I163" i="8"/>
  <c r="E144" i="6"/>
  <c r="B144" i="6"/>
  <c r="J144" i="6"/>
  <c r="I144" i="6"/>
  <c r="C149" i="9" l="1"/>
  <c r="D154" i="11"/>
  <c r="E154" i="11"/>
  <c r="H149" i="10"/>
  <c r="C150" i="10" s="1"/>
  <c r="F150" i="10"/>
  <c r="G150" i="10" s="1"/>
  <c r="B149" i="9"/>
  <c r="D149" i="9" s="1"/>
  <c r="J149" i="9"/>
  <c r="E149" i="9"/>
  <c r="H163" i="8"/>
  <c r="J164" i="8" s="1"/>
  <c r="F164" i="8"/>
  <c r="G164" i="8" s="1"/>
  <c r="D144" i="6"/>
  <c r="H144" i="6"/>
  <c r="I145" i="6" s="1"/>
  <c r="F145" i="6"/>
  <c r="G145" i="6" s="1"/>
  <c r="B150" i="10" l="1"/>
  <c r="D150" i="10" s="1"/>
  <c r="H154" i="11"/>
  <c r="I155" i="11" s="1"/>
  <c r="F155" i="11"/>
  <c r="G155" i="11" s="1"/>
  <c r="J150" i="10"/>
  <c r="B155" i="11"/>
  <c r="I150" i="10"/>
  <c r="E150" i="10"/>
  <c r="H149" i="9"/>
  <c r="C150" i="9" s="1"/>
  <c r="F150" i="9"/>
  <c r="G150" i="9" s="1"/>
  <c r="B164" i="8"/>
  <c r="D164" i="8" s="1"/>
  <c r="C164" i="8"/>
  <c r="E164" i="8" s="1"/>
  <c r="I164" i="8"/>
  <c r="C145" i="6"/>
  <c r="B145" i="6"/>
  <c r="J145" i="6"/>
  <c r="C155" i="11" l="1"/>
  <c r="D155" i="11"/>
  <c r="J155" i="11"/>
  <c r="I150" i="9"/>
  <c r="J150" i="9"/>
  <c r="B150" i="9"/>
  <c r="D150" i="9" s="1"/>
  <c r="H150" i="10"/>
  <c r="C151" i="10" s="1"/>
  <c r="F151" i="10"/>
  <c r="G151" i="10" s="1"/>
  <c r="E150" i="9"/>
  <c r="H164" i="8"/>
  <c r="I165" i="8" s="1"/>
  <c r="F165" i="8"/>
  <c r="G165" i="8" s="1"/>
  <c r="E145" i="6"/>
  <c r="D145" i="6"/>
  <c r="E155" i="11" l="1"/>
  <c r="B151" i="10"/>
  <c r="J151" i="10"/>
  <c r="I151" i="10"/>
  <c r="E151" i="10"/>
  <c r="H150" i="9"/>
  <c r="C151" i="9" s="1"/>
  <c r="F151" i="9"/>
  <c r="G151" i="9" s="1"/>
  <c r="C165" i="8"/>
  <c r="E165" i="8" s="1"/>
  <c r="J165" i="8"/>
  <c r="B165" i="8"/>
  <c r="H145" i="6"/>
  <c r="B146" i="6" s="1"/>
  <c r="F146" i="6"/>
  <c r="G146" i="6" s="1"/>
  <c r="H155" i="11" l="1"/>
  <c r="J156" i="11" s="1"/>
  <c r="F156" i="11"/>
  <c r="G156" i="11" s="1"/>
  <c r="B156" i="11"/>
  <c r="I156" i="11"/>
  <c r="C156" i="11"/>
  <c r="H151" i="10"/>
  <c r="J152" i="10" s="1"/>
  <c r="F152" i="10"/>
  <c r="G152" i="10" s="1"/>
  <c r="D151" i="10"/>
  <c r="E151" i="9"/>
  <c r="B151" i="9"/>
  <c r="I151" i="9"/>
  <c r="J151" i="9"/>
  <c r="D165" i="8"/>
  <c r="H165" i="8"/>
  <c r="B166" i="8" s="1"/>
  <c r="F166" i="8"/>
  <c r="G166" i="8" s="1"/>
  <c r="C146" i="6"/>
  <c r="E146" i="6" s="1"/>
  <c r="J146" i="6"/>
  <c r="I146" i="6"/>
  <c r="D146" i="6"/>
  <c r="E156" i="11" l="1"/>
  <c r="B152" i="10"/>
  <c r="D152" i="10" s="1"/>
  <c r="C152" i="10"/>
  <c r="E152" i="10" s="1"/>
  <c r="D156" i="11"/>
  <c r="I152" i="10"/>
  <c r="J166" i="8"/>
  <c r="I166" i="8"/>
  <c r="H151" i="9"/>
  <c r="J152" i="9" s="1"/>
  <c r="F152" i="9"/>
  <c r="G152" i="9" s="1"/>
  <c r="D151" i="9"/>
  <c r="C166" i="8"/>
  <c r="E166" i="8" s="1"/>
  <c r="D166" i="8"/>
  <c r="H146" i="6"/>
  <c r="J147" i="6" s="1"/>
  <c r="F147" i="6"/>
  <c r="G147" i="6" s="1"/>
  <c r="H156" i="11" l="1"/>
  <c r="F157" i="11"/>
  <c r="G157" i="11" s="1"/>
  <c r="C157" i="11"/>
  <c r="H152" i="10"/>
  <c r="B153" i="10" s="1"/>
  <c r="F153" i="10"/>
  <c r="G153" i="10" s="1"/>
  <c r="C153" i="10"/>
  <c r="C152" i="9"/>
  <c r="I152" i="9"/>
  <c r="B152" i="9"/>
  <c r="H166" i="8"/>
  <c r="C167" i="8" s="1"/>
  <c r="E167" i="8" s="1"/>
  <c r="F167" i="8"/>
  <c r="G167" i="8" s="1"/>
  <c r="I147" i="6"/>
  <c r="C147" i="6"/>
  <c r="E147" i="6" s="1"/>
  <c r="B147" i="6"/>
  <c r="B167" i="8" l="1"/>
  <c r="D167" i="8" s="1"/>
  <c r="E157" i="11"/>
  <c r="I157" i="11"/>
  <c r="J157" i="11"/>
  <c r="B157" i="11"/>
  <c r="E153" i="10"/>
  <c r="D153" i="10"/>
  <c r="I153" i="10"/>
  <c r="J153" i="10"/>
  <c r="D152" i="9"/>
  <c r="E152" i="9"/>
  <c r="I167" i="8"/>
  <c r="J167" i="8"/>
  <c r="H147" i="6"/>
  <c r="I148" i="6" s="1"/>
  <c r="F148" i="6"/>
  <c r="G148" i="6" s="1"/>
  <c r="D147" i="6"/>
  <c r="D157" i="11" l="1"/>
  <c r="H157" i="11"/>
  <c r="B158" i="11" s="1"/>
  <c r="F158" i="11"/>
  <c r="G158" i="11" s="1"/>
  <c r="C158" i="11"/>
  <c r="H153" i="10"/>
  <c r="I154" i="10" s="1"/>
  <c r="F154" i="10"/>
  <c r="G154" i="10" s="1"/>
  <c r="H152" i="9"/>
  <c r="I153" i="9" s="1"/>
  <c r="F153" i="9"/>
  <c r="G153" i="9" s="1"/>
  <c r="H167" i="8"/>
  <c r="J168" i="8" s="1"/>
  <c r="F168" i="8"/>
  <c r="G168" i="8" s="1"/>
  <c r="B148" i="6"/>
  <c r="J148" i="6"/>
  <c r="C148" i="6"/>
  <c r="D158" i="11" l="1"/>
  <c r="C154" i="10"/>
  <c r="E154" i="10" s="1"/>
  <c r="B154" i="10"/>
  <c r="D154" i="10" s="1"/>
  <c r="J154" i="10"/>
  <c r="J158" i="11"/>
  <c r="E158" i="11"/>
  <c r="I158" i="11"/>
  <c r="B153" i="9"/>
  <c r="D153" i="9" s="1"/>
  <c r="J153" i="9"/>
  <c r="C153" i="9"/>
  <c r="E153" i="9" s="1"/>
  <c r="C168" i="8"/>
  <c r="E168" i="8" s="1"/>
  <c r="B168" i="8"/>
  <c r="D168" i="8" s="1"/>
  <c r="I168" i="8"/>
  <c r="D148" i="6"/>
  <c r="E148" i="6"/>
  <c r="H158" i="11" l="1"/>
  <c r="C159" i="11" s="1"/>
  <c r="F159" i="11"/>
  <c r="G159" i="11" s="1"/>
  <c r="J159" i="11"/>
  <c r="I159" i="11"/>
  <c r="H154" i="10"/>
  <c r="B155" i="10" s="1"/>
  <c r="F155" i="10"/>
  <c r="G155" i="10" s="1"/>
  <c r="H153" i="9"/>
  <c r="I154" i="9" s="1"/>
  <c r="F154" i="9"/>
  <c r="G154" i="9" s="1"/>
  <c r="H168" i="8"/>
  <c r="I169" i="8" s="1"/>
  <c r="F169" i="8"/>
  <c r="G169" i="8" s="1"/>
  <c r="H148" i="6"/>
  <c r="J149" i="6" s="1"/>
  <c r="F149" i="6"/>
  <c r="G149" i="6" s="1"/>
  <c r="C155" i="10" l="1"/>
  <c r="E155" i="10" s="1"/>
  <c r="B154" i="9"/>
  <c r="D154" i="9" s="1"/>
  <c r="C154" i="9"/>
  <c r="E154" i="9" s="1"/>
  <c r="E159" i="11"/>
  <c r="B159" i="11"/>
  <c r="D155" i="10"/>
  <c r="J154" i="9"/>
  <c r="J155" i="10"/>
  <c r="I155" i="10"/>
  <c r="C169" i="8"/>
  <c r="E169" i="8" s="1"/>
  <c r="B169" i="8"/>
  <c r="D169" i="8" s="1"/>
  <c r="J169" i="8"/>
  <c r="I149" i="6"/>
  <c r="C149" i="6"/>
  <c r="B149" i="6"/>
  <c r="D159" i="11" l="1"/>
  <c r="H159" i="11"/>
  <c r="B160" i="11" s="1"/>
  <c r="F160" i="11"/>
  <c r="G160" i="11" s="1"/>
  <c r="C160" i="11"/>
  <c r="I160" i="11"/>
  <c r="J160" i="11"/>
  <c r="H155" i="10"/>
  <c r="I156" i="10" s="1"/>
  <c r="F156" i="10"/>
  <c r="G156" i="10" s="1"/>
  <c r="H154" i="9"/>
  <c r="I155" i="9" s="1"/>
  <c r="F155" i="9"/>
  <c r="G155" i="9" s="1"/>
  <c r="H169" i="8"/>
  <c r="C170" i="8" s="1"/>
  <c r="E170" i="8" s="1"/>
  <c r="F170" i="8"/>
  <c r="G170" i="8" s="1"/>
  <c r="D149" i="6"/>
  <c r="E149" i="6"/>
  <c r="D160" i="11" l="1"/>
  <c r="E160" i="11"/>
  <c r="B156" i="10"/>
  <c r="D156" i="10" s="1"/>
  <c r="C156" i="10"/>
  <c r="E156" i="10" s="1"/>
  <c r="J156" i="10"/>
  <c r="B155" i="9"/>
  <c r="D155" i="9" s="1"/>
  <c r="J155" i="9"/>
  <c r="C155" i="9"/>
  <c r="B170" i="8"/>
  <c r="J170" i="8"/>
  <c r="I170" i="8"/>
  <c r="H149" i="6"/>
  <c r="J150" i="6" s="1"/>
  <c r="F150" i="6"/>
  <c r="G150" i="6" s="1"/>
  <c r="H160" i="11" l="1"/>
  <c r="F161" i="11"/>
  <c r="G161" i="11" s="1"/>
  <c r="C161" i="11"/>
  <c r="I161" i="11"/>
  <c r="J161" i="11"/>
  <c r="B161" i="11"/>
  <c r="H156" i="10"/>
  <c r="B157" i="10" s="1"/>
  <c r="F157" i="10"/>
  <c r="G157" i="10" s="1"/>
  <c r="E155" i="9"/>
  <c r="D170" i="8"/>
  <c r="H170" i="8"/>
  <c r="J171" i="8" s="1"/>
  <c r="F171" i="8"/>
  <c r="G171" i="8" s="1"/>
  <c r="B150" i="6"/>
  <c r="C150" i="6"/>
  <c r="I150" i="6"/>
  <c r="D161" i="11" l="1"/>
  <c r="E161" i="11"/>
  <c r="J157" i="10"/>
  <c r="D157" i="10"/>
  <c r="C171" i="8"/>
  <c r="E171" i="8" s="1"/>
  <c r="C157" i="10"/>
  <c r="I157" i="10"/>
  <c r="H155" i="9"/>
  <c r="I156" i="9" s="1"/>
  <c r="F156" i="9"/>
  <c r="G156" i="9" s="1"/>
  <c r="I171" i="8"/>
  <c r="B171" i="8"/>
  <c r="D150" i="6"/>
  <c r="E150" i="6"/>
  <c r="J156" i="9" l="1"/>
  <c r="H161" i="11"/>
  <c r="C162" i="11" s="1"/>
  <c r="F162" i="11"/>
  <c r="G162" i="11" s="1"/>
  <c r="I162" i="11"/>
  <c r="J162" i="11"/>
  <c r="B162" i="11"/>
  <c r="E157" i="10"/>
  <c r="C156" i="9"/>
  <c r="E156" i="9" s="1"/>
  <c r="B156" i="9"/>
  <c r="D156" i="9" s="1"/>
  <c r="D171" i="8"/>
  <c r="H171" i="8"/>
  <c r="J172" i="8" s="1"/>
  <c r="F172" i="8"/>
  <c r="G172" i="8" s="1"/>
  <c r="H150" i="6"/>
  <c r="C151" i="6" s="1"/>
  <c r="F151" i="6"/>
  <c r="G151" i="6" s="1"/>
  <c r="E162" i="11" l="1"/>
  <c r="D162" i="11"/>
  <c r="H157" i="10"/>
  <c r="B158" i="10" s="1"/>
  <c r="F158" i="10"/>
  <c r="G158" i="10" s="1"/>
  <c r="H156" i="9"/>
  <c r="B157" i="9" s="1"/>
  <c r="F157" i="9"/>
  <c r="G157" i="9" s="1"/>
  <c r="C172" i="8"/>
  <c r="E172" i="8" s="1"/>
  <c r="B172" i="8"/>
  <c r="I151" i="6"/>
  <c r="I172" i="8"/>
  <c r="E151" i="6"/>
  <c r="B151" i="6"/>
  <c r="J151" i="6"/>
  <c r="C157" i="9" l="1"/>
  <c r="E157" i="9" s="1"/>
  <c r="I158" i="10"/>
  <c r="C158" i="10"/>
  <c r="E158" i="10" s="1"/>
  <c r="H162" i="11"/>
  <c r="C163" i="11" s="1"/>
  <c r="F163" i="11"/>
  <c r="G163" i="11" s="1"/>
  <c r="J158" i="10"/>
  <c r="D158" i="10"/>
  <c r="D157" i="9"/>
  <c r="J157" i="9"/>
  <c r="I157" i="9"/>
  <c r="D172" i="8"/>
  <c r="H172" i="8"/>
  <c r="B173" i="8" s="1"/>
  <c r="F173" i="8"/>
  <c r="G173" i="8" s="1"/>
  <c r="H151" i="6"/>
  <c r="C152" i="6" s="1"/>
  <c r="F152" i="6"/>
  <c r="G152" i="6" s="1"/>
  <c r="D151" i="6"/>
  <c r="E163" i="11" l="1"/>
  <c r="I163" i="11"/>
  <c r="J163" i="11"/>
  <c r="B163" i="11"/>
  <c r="H158" i="10"/>
  <c r="C159" i="10" s="1"/>
  <c r="F159" i="10"/>
  <c r="G159" i="10" s="1"/>
  <c r="H157" i="9"/>
  <c r="C158" i="9" s="1"/>
  <c r="F158" i="9"/>
  <c r="G158" i="9" s="1"/>
  <c r="C173" i="8"/>
  <c r="E173" i="8" s="1"/>
  <c r="D173" i="8"/>
  <c r="I173" i="8"/>
  <c r="J173" i="8"/>
  <c r="E152" i="6"/>
  <c r="J152" i="6"/>
  <c r="I152" i="6"/>
  <c r="B152" i="6"/>
  <c r="I158" i="9" l="1"/>
  <c r="J158" i="9"/>
  <c r="D163" i="11"/>
  <c r="H163" i="11"/>
  <c r="I164" i="11" s="1"/>
  <c r="F164" i="11"/>
  <c r="G164" i="11" s="1"/>
  <c r="C164" i="11"/>
  <c r="B158" i="9"/>
  <c r="D158" i="9" s="1"/>
  <c r="E159" i="10"/>
  <c r="J159" i="10"/>
  <c r="I159" i="10"/>
  <c r="B159" i="10"/>
  <c r="E158" i="9"/>
  <c r="H173" i="8"/>
  <c r="J174" i="8" s="1"/>
  <c r="F174" i="8"/>
  <c r="G174" i="8" s="1"/>
  <c r="H152" i="6"/>
  <c r="I153" i="6" s="1"/>
  <c r="F153" i="6"/>
  <c r="G153" i="6" s="1"/>
  <c r="D152" i="6"/>
  <c r="B164" i="11" l="1"/>
  <c r="J164" i="11"/>
  <c r="E164" i="11"/>
  <c r="D159" i="10"/>
  <c r="H159" i="10"/>
  <c r="B160" i="10" s="1"/>
  <c r="F160" i="10"/>
  <c r="G160" i="10" s="1"/>
  <c r="B174" i="8"/>
  <c r="D174" i="8" s="1"/>
  <c r="H158" i="9"/>
  <c r="B159" i="9" s="1"/>
  <c r="F159" i="9"/>
  <c r="G159" i="9" s="1"/>
  <c r="C174" i="8"/>
  <c r="E174" i="8" s="1"/>
  <c r="I174" i="8"/>
  <c r="C153" i="6"/>
  <c r="E153" i="6" s="1"/>
  <c r="B153" i="6"/>
  <c r="D153" i="6" s="1"/>
  <c r="J153" i="6"/>
  <c r="C159" i="9" l="1"/>
  <c r="E159" i="9" s="1"/>
  <c r="D164" i="11"/>
  <c r="H164" i="11"/>
  <c r="B165" i="11" s="1"/>
  <c r="F165" i="11"/>
  <c r="G165" i="11" s="1"/>
  <c r="C165" i="11"/>
  <c r="C160" i="10"/>
  <c r="E160" i="10" s="1"/>
  <c r="I165" i="11"/>
  <c r="J165" i="11"/>
  <c r="D160" i="10"/>
  <c r="J160" i="10"/>
  <c r="I160" i="10"/>
  <c r="D159" i="9"/>
  <c r="I159" i="9"/>
  <c r="J159" i="9"/>
  <c r="H174" i="8"/>
  <c r="C175" i="8" s="1"/>
  <c r="E175" i="8" s="1"/>
  <c r="F175" i="8"/>
  <c r="G175" i="8" s="1"/>
  <c r="H153" i="6"/>
  <c r="J154" i="6" s="1"/>
  <c r="F154" i="6"/>
  <c r="G154" i="6" s="1"/>
  <c r="D165" i="11" l="1"/>
  <c r="E165" i="11"/>
  <c r="H160" i="10"/>
  <c r="J161" i="10" s="1"/>
  <c r="F161" i="10"/>
  <c r="G161" i="10" s="1"/>
  <c r="H159" i="9"/>
  <c r="C160" i="9" s="1"/>
  <c r="F160" i="9"/>
  <c r="G160" i="9" s="1"/>
  <c r="B175" i="8"/>
  <c r="D175" i="8" s="1"/>
  <c r="J175" i="8"/>
  <c r="I175" i="8"/>
  <c r="B154" i="6"/>
  <c r="C154" i="6"/>
  <c r="I154" i="6"/>
  <c r="B160" i="9" l="1"/>
  <c r="D160" i="9" s="1"/>
  <c r="H165" i="11"/>
  <c r="B166" i="11" s="1"/>
  <c r="F166" i="11"/>
  <c r="G166" i="11" s="1"/>
  <c r="C166" i="11"/>
  <c r="I166" i="11"/>
  <c r="J166" i="11"/>
  <c r="B161" i="10"/>
  <c r="D161" i="10" s="1"/>
  <c r="C161" i="10"/>
  <c r="E161" i="10" s="1"/>
  <c r="J160" i="9"/>
  <c r="I160" i="9"/>
  <c r="I161" i="10"/>
  <c r="E160" i="9"/>
  <c r="H175" i="8"/>
  <c r="C176" i="8" s="1"/>
  <c r="E176" i="8" s="1"/>
  <c r="F176" i="8"/>
  <c r="G176" i="8" s="1"/>
  <c r="E154" i="6"/>
  <c r="D154" i="6"/>
  <c r="D166" i="11" l="1"/>
  <c r="E166" i="11"/>
  <c r="H161" i="10"/>
  <c r="B162" i="10" s="1"/>
  <c r="F162" i="10"/>
  <c r="G162" i="10" s="1"/>
  <c r="H160" i="9"/>
  <c r="J161" i="9" s="1"/>
  <c r="F161" i="9"/>
  <c r="G161" i="9" s="1"/>
  <c r="B176" i="8"/>
  <c r="J176" i="8"/>
  <c r="I176" i="8"/>
  <c r="H154" i="6"/>
  <c r="C155" i="6" s="1"/>
  <c r="F155" i="6"/>
  <c r="G155" i="6" s="1"/>
  <c r="H166" i="11" l="1"/>
  <c r="F167" i="11"/>
  <c r="G167" i="11" s="1"/>
  <c r="J162" i="10"/>
  <c r="B167" i="11"/>
  <c r="C162" i="10"/>
  <c r="E162" i="10" s="1"/>
  <c r="C167" i="11"/>
  <c r="I162" i="10"/>
  <c r="D162" i="10"/>
  <c r="I161" i="9"/>
  <c r="C161" i="9"/>
  <c r="E161" i="9" s="1"/>
  <c r="B161" i="9"/>
  <c r="D161" i="9" s="1"/>
  <c r="D176" i="8"/>
  <c r="H176" i="8"/>
  <c r="B177" i="8" s="1"/>
  <c r="F177" i="8"/>
  <c r="G177" i="8" s="1"/>
  <c r="E155" i="6"/>
  <c r="J155" i="6"/>
  <c r="I155" i="6"/>
  <c r="B155" i="6"/>
  <c r="D167" i="11" l="1"/>
  <c r="E167" i="11"/>
  <c r="J167" i="11"/>
  <c r="I167" i="11"/>
  <c r="H162" i="10"/>
  <c r="J163" i="10" s="1"/>
  <c r="F163" i="10"/>
  <c r="G163" i="10" s="1"/>
  <c r="C177" i="8"/>
  <c r="E177" i="8" s="1"/>
  <c r="H161" i="9"/>
  <c r="B162" i="9" s="1"/>
  <c r="F162" i="9"/>
  <c r="G162" i="9" s="1"/>
  <c r="D177" i="8"/>
  <c r="I177" i="8"/>
  <c r="J177" i="8"/>
  <c r="H155" i="6"/>
  <c r="C156" i="6" s="1"/>
  <c r="F156" i="6"/>
  <c r="G156" i="6" s="1"/>
  <c r="D155" i="6"/>
  <c r="B163" i="10" l="1"/>
  <c r="D163" i="10" s="1"/>
  <c r="H167" i="11"/>
  <c r="J168" i="11" s="1"/>
  <c r="F168" i="11"/>
  <c r="G168" i="11" s="1"/>
  <c r="I163" i="10"/>
  <c r="J162" i="9"/>
  <c r="C162" i="9"/>
  <c r="E162" i="9" s="1"/>
  <c r="C163" i="10"/>
  <c r="D162" i="9"/>
  <c r="I162" i="9"/>
  <c r="H177" i="8"/>
  <c r="J178" i="8" s="1"/>
  <c r="F178" i="8"/>
  <c r="G178" i="8" s="1"/>
  <c r="J156" i="6"/>
  <c r="I156" i="6"/>
  <c r="E156" i="6"/>
  <c r="B156" i="6"/>
  <c r="B168" i="11" l="1"/>
  <c r="I168" i="11"/>
  <c r="C168" i="11"/>
  <c r="B178" i="8"/>
  <c r="D178" i="8" s="1"/>
  <c r="E163" i="10"/>
  <c r="H162" i="9"/>
  <c r="I163" i="9" s="1"/>
  <c r="F163" i="9"/>
  <c r="G163" i="9" s="1"/>
  <c r="I178" i="8"/>
  <c r="C178" i="8"/>
  <c r="E178" i="8" s="1"/>
  <c r="H156" i="6"/>
  <c r="F157" i="6"/>
  <c r="G157" i="6" s="1"/>
  <c r="D156" i="6"/>
  <c r="B163" i="9" l="1"/>
  <c r="D163" i="9" s="1"/>
  <c r="E168" i="11"/>
  <c r="C163" i="9"/>
  <c r="E163" i="9" s="1"/>
  <c r="D168" i="11"/>
  <c r="H163" i="10"/>
  <c r="B164" i="10" s="1"/>
  <c r="F164" i="10"/>
  <c r="G164" i="10" s="1"/>
  <c r="C164" i="10"/>
  <c r="J163" i="9"/>
  <c r="I157" i="6"/>
  <c r="J157" i="6"/>
  <c r="C157" i="6"/>
  <c r="B157" i="6"/>
  <c r="I164" i="10" l="1"/>
  <c r="J164" i="10"/>
  <c r="H168" i="11"/>
  <c r="F169" i="11"/>
  <c r="G169" i="11" s="1"/>
  <c r="C169" i="11"/>
  <c r="E164" i="10"/>
  <c r="D164" i="10"/>
  <c r="H163" i="9"/>
  <c r="C164" i="9" s="1"/>
  <c r="F164" i="9"/>
  <c r="G164" i="9" s="1"/>
  <c r="H178" i="8"/>
  <c r="C179" i="8" s="1"/>
  <c r="E179" i="8" s="1"/>
  <c r="F179" i="8"/>
  <c r="G179" i="8" s="1"/>
  <c r="D157" i="6"/>
  <c r="E157" i="6"/>
  <c r="E169" i="11" l="1"/>
  <c r="J169" i="11"/>
  <c r="I169" i="11"/>
  <c r="B169" i="11"/>
  <c r="H164" i="10"/>
  <c r="B165" i="10" s="1"/>
  <c r="F165" i="10"/>
  <c r="G165" i="10" s="1"/>
  <c r="I164" i="9"/>
  <c r="J164" i="9"/>
  <c r="B164" i="9"/>
  <c r="D164" i="9" s="1"/>
  <c r="E164" i="9"/>
  <c r="B179" i="8"/>
  <c r="D179" i="8" s="1"/>
  <c r="J179" i="8"/>
  <c r="I179" i="8"/>
  <c r="H157" i="6"/>
  <c r="F158" i="6"/>
  <c r="G158" i="6" s="1"/>
  <c r="D169" i="11" l="1"/>
  <c r="C165" i="10"/>
  <c r="E165" i="10" s="1"/>
  <c r="J165" i="10"/>
  <c r="I165" i="10"/>
  <c r="H169" i="11"/>
  <c r="C170" i="11" s="1"/>
  <c r="F170" i="11"/>
  <c r="G170" i="11" s="1"/>
  <c r="D165" i="10"/>
  <c r="H164" i="9"/>
  <c r="B165" i="9" s="1"/>
  <c r="F165" i="9"/>
  <c r="G165" i="9" s="1"/>
  <c r="H179" i="8"/>
  <c r="J180" i="8" s="1"/>
  <c r="F180" i="8"/>
  <c r="G180" i="8" s="1"/>
  <c r="B158" i="6"/>
  <c r="J158" i="6"/>
  <c r="I158" i="6"/>
  <c r="C158" i="6"/>
  <c r="I170" i="11" l="1"/>
  <c r="J170" i="11"/>
  <c r="E170" i="11"/>
  <c r="B170" i="11"/>
  <c r="B180" i="8"/>
  <c r="D180" i="8" s="1"/>
  <c r="C180" i="8"/>
  <c r="E180" i="8" s="1"/>
  <c r="C165" i="9"/>
  <c r="E165" i="9" s="1"/>
  <c r="H165" i="10"/>
  <c r="C166" i="10" s="1"/>
  <c r="F166" i="10"/>
  <c r="G166" i="10" s="1"/>
  <c r="D165" i="9"/>
  <c r="I165" i="9"/>
  <c r="J165" i="9"/>
  <c r="I180" i="8"/>
  <c r="E158" i="6"/>
  <c r="D158" i="6"/>
  <c r="D170" i="11" l="1"/>
  <c r="H170" i="11"/>
  <c r="F171" i="11"/>
  <c r="G171" i="11" s="1"/>
  <c r="C171" i="11"/>
  <c r="I166" i="10"/>
  <c r="J166" i="10"/>
  <c r="B166" i="10"/>
  <c r="E166" i="10"/>
  <c r="H165" i="9"/>
  <c r="B166" i="9" s="1"/>
  <c r="F166" i="9"/>
  <c r="G166" i="9" s="1"/>
  <c r="H180" i="8"/>
  <c r="B181" i="8" s="1"/>
  <c r="F181" i="8"/>
  <c r="G181" i="8" s="1"/>
  <c r="H158" i="6"/>
  <c r="C159" i="6" s="1"/>
  <c r="F159" i="6"/>
  <c r="G159" i="6" s="1"/>
  <c r="I166" i="9" l="1"/>
  <c r="E171" i="11"/>
  <c r="I171" i="11"/>
  <c r="J171" i="11"/>
  <c r="B171" i="11"/>
  <c r="H166" i="10"/>
  <c r="B167" i="10" s="1"/>
  <c r="F167" i="10"/>
  <c r="G167" i="10" s="1"/>
  <c r="D166" i="10"/>
  <c r="C166" i="9"/>
  <c r="E166" i="9" s="1"/>
  <c r="J166" i="9"/>
  <c r="D166" i="9"/>
  <c r="C181" i="8"/>
  <c r="E181" i="8" s="1"/>
  <c r="D181" i="8"/>
  <c r="I181" i="8"/>
  <c r="J181" i="8"/>
  <c r="E159" i="6"/>
  <c r="B159" i="6"/>
  <c r="I159" i="6"/>
  <c r="J159" i="6"/>
  <c r="C167" i="10" l="1"/>
  <c r="E167" i="10" s="1"/>
  <c r="J167" i="10"/>
  <c r="D171" i="11"/>
  <c r="H171" i="11"/>
  <c r="B172" i="11" s="1"/>
  <c r="F172" i="11"/>
  <c r="G172" i="11" s="1"/>
  <c r="I167" i="10"/>
  <c r="J172" i="11"/>
  <c r="D167" i="10"/>
  <c r="H166" i="9"/>
  <c r="C167" i="9" s="1"/>
  <c r="F167" i="9"/>
  <c r="G167" i="9" s="1"/>
  <c r="H181" i="8"/>
  <c r="C182" i="8" s="1"/>
  <c r="E182" i="8" s="1"/>
  <c r="F182" i="8"/>
  <c r="G182" i="8" s="1"/>
  <c r="H159" i="6"/>
  <c r="J160" i="6" s="1"/>
  <c r="F160" i="6"/>
  <c r="G160" i="6" s="1"/>
  <c r="D159" i="6"/>
  <c r="J182" i="8" l="1"/>
  <c r="I172" i="11"/>
  <c r="I182" i="8"/>
  <c r="C172" i="11"/>
  <c r="E172" i="11" s="1"/>
  <c r="D172" i="11"/>
  <c r="H167" i="10"/>
  <c r="B168" i="10" s="1"/>
  <c r="F168" i="10"/>
  <c r="G168" i="10" s="1"/>
  <c r="E167" i="9"/>
  <c r="I167" i="9"/>
  <c r="J167" i="9"/>
  <c r="B182" i="8"/>
  <c r="D182" i="8" s="1"/>
  <c r="B167" i="9"/>
  <c r="C160" i="6"/>
  <c r="E160" i="6" s="1"/>
  <c r="I160" i="6"/>
  <c r="B160" i="6"/>
  <c r="D160" i="6" s="1"/>
  <c r="J168" i="10" l="1"/>
  <c r="I168" i="10"/>
  <c r="H172" i="11"/>
  <c r="F173" i="11"/>
  <c r="G173" i="11" s="1"/>
  <c r="C168" i="10"/>
  <c r="E168" i="10" s="1"/>
  <c r="B173" i="11"/>
  <c r="D168" i="10"/>
  <c r="H167" i="9"/>
  <c r="B168" i="9" s="1"/>
  <c r="F168" i="9"/>
  <c r="G168" i="9" s="1"/>
  <c r="D167" i="9"/>
  <c r="H182" i="8"/>
  <c r="C183" i="8" s="1"/>
  <c r="E183" i="8" s="1"/>
  <c r="F183" i="8"/>
  <c r="G183" i="8" s="1"/>
  <c r="H160" i="6"/>
  <c r="B161" i="6" s="1"/>
  <c r="F161" i="6"/>
  <c r="G161" i="6" s="1"/>
  <c r="J173" i="11" l="1"/>
  <c r="I173" i="11"/>
  <c r="D173" i="11"/>
  <c r="C173" i="11"/>
  <c r="H168" i="10"/>
  <c r="C169" i="10" s="1"/>
  <c r="F169" i="10"/>
  <c r="G169" i="10" s="1"/>
  <c r="J168" i="9"/>
  <c r="C168" i="9"/>
  <c r="E168" i="9" s="1"/>
  <c r="I168" i="9"/>
  <c r="D168" i="9"/>
  <c r="B183" i="8"/>
  <c r="I183" i="8"/>
  <c r="J183" i="8"/>
  <c r="I161" i="6"/>
  <c r="J161" i="6"/>
  <c r="D161" i="6"/>
  <c r="C161" i="6"/>
  <c r="E173" i="11" l="1"/>
  <c r="B169" i="10"/>
  <c r="D169" i="10" s="1"/>
  <c r="E169" i="10"/>
  <c r="J169" i="10"/>
  <c r="I169" i="10"/>
  <c r="H168" i="9"/>
  <c r="B169" i="9" s="1"/>
  <c r="F169" i="9"/>
  <c r="G169" i="9" s="1"/>
  <c r="D183" i="8"/>
  <c r="H183" i="8"/>
  <c r="B184" i="8" s="1"/>
  <c r="F184" i="8"/>
  <c r="G184" i="8" s="1"/>
  <c r="E161" i="6"/>
  <c r="H173" i="11" l="1"/>
  <c r="I174" i="11" s="1"/>
  <c r="F174" i="11"/>
  <c r="G174" i="11" s="1"/>
  <c r="B174" i="11"/>
  <c r="C174" i="11"/>
  <c r="H169" i="10"/>
  <c r="I170" i="10" s="1"/>
  <c r="F170" i="10"/>
  <c r="G170" i="10" s="1"/>
  <c r="I169" i="9"/>
  <c r="J169" i="9"/>
  <c r="C169" i="9"/>
  <c r="E169" i="9" s="1"/>
  <c r="I184" i="8"/>
  <c r="C184" i="8"/>
  <c r="E184" i="8" s="1"/>
  <c r="J184" i="8"/>
  <c r="D169" i="9"/>
  <c r="D184" i="8"/>
  <c r="H161" i="6"/>
  <c r="I162" i="6" s="1"/>
  <c r="F162" i="6"/>
  <c r="G162" i="6" s="1"/>
  <c r="D174" i="11" l="1"/>
  <c r="E174" i="11"/>
  <c r="B170" i="10"/>
  <c r="D170" i="10" s="1"/>
  <c r="J174" i="11"/>
  <c r="J170" i="10"/>
  <c r="C170" i="10"/>
  <c r="H169" i="9"/>
  <c r="C170" i="9" s="1"/>
  <c r="F170" i="9"/>
  <c r="G170" i="9" s="1"/>
  <c r="H184" i="8"/>
  <c r="B185" i="8" s="1"/>
  <c r="F185" i="8"/>
  <c r="G185" i="8" s="1"/>
  <c r="B162" i="6"/>
  <c r="D162" i="6" s="1"/>
  <c r="J162" i="6"/>
  <c r="C162" i="6"/>
  <c r="E162" i="6" s="1"/>
  <c r="H174" i="11" l="1"/>
  <c r="F175" i="11"/>
  <c r="G175" i="11" s="1"/>
  <c r="J170" i="9"/>
  <c r="B170" i="9"/>
  <c r="D170" i="9" s="1"/>
  <c r="I170" i="9"/>
  <c r="E170" i="10"/>
  <c r="E170" i="9"/>
  <c r="C185" i="8"/>
  <c r="E185" i="8" s="1"/>
  <c r="D185" i="8"/>
  <c r="I185" i="8"/>
  <c r="J185" i="8"/>
  <c r="H162" i="6"/>
  <c r="J163" i="6" s="1"/>
  <c r="F163" i="6"/>
  <c r="G163" i="6" s="1"/>
  <c r="J175" i="11" l="1"/>
  <c r="I175" i="11"/>
  <c r="C175" i="11"/>
  <c r="B175" i="11"/>
  <c r="H170" i="10"/>
  <c r="B171" i="10" s="1"/>
  <c r="F171" i="10"/>
  <c r="G171" i="10" s="1"/>
  <c r="H170" i="9"/>
  <c r="C171" i="9" s="1"/>
  <c r="F171" i="9"/>
  <c r="G171" i="9" s="1"/>
  <c r="H185" i="8"/>
  <c r="J186" i="8" s="1"/>
  <c r="F186" i="8"/>
  <c r="G186" i="8" s="1"/>
  <c r="B163" i="6"/>
  <c r="D163" i="6" s="1"/>
  <c r="C163" i="6"/>
  <c r="E163" i="6" s="1"/>
  <c r="I163" i="6"/>
  <c r="C186" i="8" l="1"/>
  <c r="E186" i="8" s="1"/>
  <c r="I171" i="10"/>
  <c r="D175" i="11"/>
  <c r="B186" i="8"/>
  <c r="D186" i="8" s="1"/>
  <c r="J171" i="10"/>
  <c r="C171" i="10"/>
  <c r="E171" i="10" s="1"/>
  <c r="E175" i="11"/>
  <c r="D171" i="10"/>
  <c r="E171" i="9"/>
  <c r="I171" i="9"/>
  <c r="J171" i="9"/>
  <c r="B171" i="9"/>
  <c r="I186" i="8"/>
  <c r="H163" i="6"/>
  <c r="B164" i="6" s="1"/>
  <c r="F164" i="6"/>
  <c r="G164" i="6" s="1"/>
  <c r="H175" i="11" l="1"/>
  <c r="F176" i="11"/>
  <c r="G176" i="11" s="1"/>
  <c r="H171" i="10"/>
  <c r="F172" i="10"/>
  <c r="G172" i="10" s="1"/>
  <c r="C172" i="10"/>
  <c r="D171" i="9"/>
  <c r="H171" i="9"/>
  <c r="B172" i="9" s="1"/>
  <c r="F172" i="9"/>
  <c r="G172" i="9" s="1"/>
  <c r="H186" i="8"/>
  <c r="I187" i="8" s="1"/>
  <c r="F187" i="8"/>
  <c r="G187" i="8" s="1"/>
  <c r="D164" i="6"/>
  <c r="C164" i="6"/>
  <c r="I164" i="6"/>
  <c r="J164" i="6"/>
  <c r="C172" i="9" l="1"/>
  <c r="E172" i="9" s="1"/>
  <c r="I176" i="11"/>
  <c r="C176" i="11"/>
  <c r="J176" i="11"/>
  <c r="B176" i="11"/>
  <c r="E172" i="10"/>
  <c r="I172" i="10"/>
  <c r="J172" i="10"/>
  <c r="B172" i="10"/>
  <c r="D172" i="9"/>
  <c r="I172" i="9"/>
  <c r="J172" i="9"/>
  <c r="C187" i="8"/>
  <c r="E187" i="8" s="1"/>
  <c r="B187" i="8"/>
  <c r="J187" i="8"/>
  <c r="E164" i="6"/>
  <c r="D176" i="11" l="1"/>
  <c r="E176" i="11"/>
  <c r="H172" i="10"/>
  <c r="B173" i="10" s="1"/>
  <c r="F173" i="10"/>
  <c r="G173" i="10" s="1"/>
  <c r="D172" i="10"/>
  <c r="H172" i="9"/>
  <c r="I173" i="9" s="1"/>
  <c r="F173" i="9"/>
  <c r="G173" i="9" s="1"/>
  <c r="D187" i="8"/>
  <c r="H187" i="8"/>
  <c r="B188" i="8" s="1"/>
  <c r="F188" i="8"/>
  <c r="G188" i="8" s="1"/>
  <c r="H164" i="6"/>
  <c r="J165" i="6" s="1"/>
  <c r="F165" i="6"/>
  <c r="G165" i="6" s="1"/>
  <c r="C173" i="10" l="1"/>
  <c r="E173" i="10" s="1"/>
  <c r="H176" i="11"/>
  <c r="F177" i="11"/>
  <c r="G177" i="11" s="1"/>
  <c r="J173" i="10"/>
  <c r="C177" i="11"/>
  <c r="B177" i="11"/>
  <c r="I173" i="10"/>
  <c r="B173" i="9"/>
  <c r="D173" i="9" s="1"/>
  <c r="D173" i="10"/>
  <c r="I188" i="8"/>
  <c r="J188" i="8"/>
  <c r="C173" i="9"/>
  <c r="C188" i="8"/>
  <c r="E188" i="8" s="1"/>
  <c r="J173" i="9"/>
  <c r="D188" i="8"/>
  <c r="C165" i="6"/>
  <c r="I165" i="6"/>
  <c r="B165" i="6"/>
  <c r="D177" i="11" l="1"/>
  <c r="J177" i="11"/>
  <c r="I177" i="11"/>
  <c r="E177" i="11"/>
  <c r="H173" i="10"/>
  <c r="B174" i="10" s="1"/>
  <c r="F174" i="10"/>
  <c r="G174" i="10" s="1"/>
  <c r="E173" i="9"/>
  <c r="H188" i="8"/>
  <c r="C189" i="8" s="1"/>
  <c r="E189" i="8" s="1"/>
  <c r="F189" i="8"/>
  <c r="G189" i="8" s="1"/>
  <c r="E165" i="6"/>
  <c r="D165" i="6"/>
  <c r="H177" i="11" l="1"/>
  <c r="C178" i="11" s="1"/>
  <c r="F178" i="11"/>
  <c r="G178" i="11" s="1"/>
  <c r="J178" i="11"/>
  <c r="I178" i="11"/>
  <c r="I174" i="10"/>
  <c r="B178" i="11"/>
  <c r="D174" i="10"/>
  <c r="C174" i="10"/>
  <c r="B189" i="8"/>
  <c r="D189" i="8" s="1"/>
  <c r="J189" i="8"/>
  <c r="I189" i="8"/>
  <c r="J174" i="10"/>
  <c r="H173" i="9"/>
  <c r="I174" i="9" s="1"/>
  <c r="F174" i="9"/>
  <c r="G174" i="9" s="1"/>
  <c r="H165" i="6"/>
  <c r="C166" i="6" s="1"/>
  <c r="F166" i="6"/>
  <c r="G166" i="6" s="1"/>
  <c r="J174" i="9" l="1"/>
  <c r="E178" i="11"/>
  <c r="D178" i="11"/>
  <c r="C174" i="9"/>
  <c r="E174" i="9" s="1"/>
  <c r="B174" i="9"/>
  <c r="D174" i="9" s="1"/>
  <c r="E174" i="10"/>
  <c r="H189" i="8"/>
  <c r="B190" i="8" s="1"/>
  <c r="F190" i="8"/>
  <c r="G190" i="8" s="1"/>
  <c r="B166" i="6"/>
  <c r="D166" i="6" s="1"/>
  <c r="J166" i="6"/>
  <c r="I166" i="6"/>
  <c r="E166" i="6"/>
  <c r="C190" i="8" l="1"/>
  <c r="E190" i="8" s="1"/>
  <c r="J190" i="8"/>
  <c r="H178" i="11"/>
  <c r="F179" i="11"/>
  <c r="G179" i="11" s="1"/>
  <c r="C179" i="11"/>
  <c r="H174" i="10"/>
  <c r="I175" i="10" s="1"/>
  <c r="F175" i="10"/>
  <c r="G175" i="10" s="1"/>
  <c r="H174" i="9"/>
  <c r="B175" i="9" s="1"/>
  <c r="F175" i="9"/>
  <c r="G175" i="9" s="1"/>
  <c r="I190" i="8"/>
  <c r="D190" i="8"/>
  <c r="H166" i="6"/>
  <c r="C167" i="6" s="1"/>
  <c r="F167" i="6"/>
  <c r="G167" i="6" s="1"/>
  <c r="B175" i="10" l="1"/>
  <c r="D175" i="10" s="1"/>
  <c r="J175" i="10"/>
  <c r="E179" i="11"/>
  <c r="C175" i="10"/>
  <c r="E175" i="10" s="1"/>
  <c r="I179" i="11"/>
  <c r="J179" i="11"/>
  <c r="B179" i="11"/>
  <c r="D175" i="9"/>
  <c r="I175" i="9"/>
  <c r="J175" i="9"/>
  <c r="C175" i="9"/>
  <c r="H190" i="8"/>
  <c r="B191" i="8" s="1"/>
  <c r="F191" i="8"/>
  <c r="G191" i="8" s="1"/>
  <c r="B167" i="6"/>
  <c r="I167" i="6"/>
  <c r="E167" i="6"/>
  <c r="J167" i="6"/>
  <c r="J191" i="8" l="1"/>
  <c r="C191" i="8"/>
  <c r="E191" i="8" s="1"/>
  <c r="D179" i="11"/>
  <c r="H179" i="11"/>
  <c r="B180" i="11" s="1"/>
  <c r="F180" i="11"/>
  <c r="G180" i="11" s="1"/>
  <c r="H175" i="10"/>
  <c r="C176" i="10" s="1"/>
  <c r="F176" i="10"/>
  <c r="G176" i="10" s="1"/>
  <c r="I191" i="8"/>
  <c r="E175" i="9"/>
  <c r="D191" i="8"/>
  <c r="D167" i="6"/>
  <c r="H167" i="6"/>
  <c r="C168" i="6" s="1"/>
  <c r="F168" i="6"/>
  <c r="G168" i="6" s="1"/>
  <c r="C180" i="11" l="1"/>
  <c r="I180" i="11"/>
  <c r="J180" i="11"/>
  <c r="D180" i="11"/>
  <c r="E180" i="11"/>
  <c r="E176" i="10"/>
  <c r="B176" i="10"/>
  <c r="J176" i="10"/>
  <c r="I176" i="10"/>
  <c r="H175" i="9"/>
  <c r="I176" i="9" s="1"/>
  <c r="F176" i="9"/>
  <c r="G176" i="9" s="1"/>
  <c r="H191" i="8"/>
  <c r="C192" i="8" s="1"/>
  <c r="E192" i="8" s="1"/>
  <c r="F192" i="8"/>
  <c r="G192" i="8" s="1"/>
  <c r="J168" i="6"/>
  <c r="I168" i="6"/>
  <c r="E168" i="6"/>
  <c r="B168" i="6"/>
  <c r="H180" i="11" l="1"/>
  <c r="F181" i="11"/>
  <c r="G181" i="11" s="1"/>
  <c r="B181" i="11"/>
  <c r="B176" i="9"/>
  <c r="D176" i="9" s="1"/>
  <c r="D176" i="10"/>
  <c r="J176" i="9"/>
  <c r="H176" i="10"/>
  <c r="J177" i="10" s="1"/>
  <c r="F177" i="10"/>
  <c r="G177" i="10" s="1"/>
  <c r="C176" i="9"/>
  <c r="E176" i="9" s="1"/>
  <c r="J192" i="8"/>
  <c r="B192" i="8"/>
  <c r="D192" i="8" s="1"/>
  <c r="I192" i="8"/>
  <c r="H168" i="6"/>
  <c r="J169" i="6" s="1"/>
  <c r="F169" i="6"/>
  <c r="G169" i="6" s="1"/>
  <c r="D168" i="6"/>
  <c r="D181" i="11" l="1"/>
  <c r="J181" i="11"/>
  <c r="I181" i="11"/>
  <c r="C181" i="11"/>
  <c r="B177" i="10"/>
  <c r="I177" i="10"/>
  <c r="C177" i="10"/>
  <c r="H176" i="9"/>
  <c r="B177" i="9" s="1"/>
  <c r="F177" i="9"/>
  <c r="G177" i="9" s="1"/>
  <c r="H192" i="8"/>
  <c r="I193" i="8" s="1"/>
  <c r="F193" i="8"/>
  <c r="G193" i="8" s="1"/>
  <c r="I169" i="6"/>
  <c r="B169" i="6"/>
  <c r="D169" i="6" s="1"/>
  <c r="C169" i="6"/>
  <c r="E169" i="6" s="1"/>
  <c r="J177" i="9" l="1"/>
  <c r="C177" i="9"/>
  <c r="E177" i="9" s="1"/>
  <c r="I177" i="9"/>
  <c r="J193" i="8"/>
  <c r="E181" i="11"/>
  <c r="E177" i="10"/>
  <c r="D177" i="10"/>
  <c r="C193" i="8"/>
  <c r="E193" i="8" s="1"/>
  <c r="B193" i="8"/>
  <c r="D193" i="8" s="1"/>
  <c r="D177" i="9"/>
  <c r="H169" i="6"/>
  <c r="J170" i="6" s="1"/>
  <c r="F170" i="6"/>
  <c r="G170" i="6" s="1"/>
  <c r="H181" i="11" l="1"/>
  <c r="B182" i="11" s="1"/>
  <c r="F182" i="11"/>
  <c r="G182" i="11" s="1"/>
  <c r="J182" i="11"/>
  <c r="H177" i="10"/>
  <c r="C178" i="10" s="1"/>
  <c r="F178" i="10"/>
  <c r="G178" i="10" s="1"/>
  <c r="H177" i="9"/>
  <c r="B178" i="9" s="1"/>
  <c r="F178" i="9"/>
  <c r="G178" i="9" s="1"/>
  <c r="H193" i="8"/>
  <c r="C194" i="8" s="1"/>
  <c r="E194" i="8" s="1"/>
  <c r="F194" i="8"/>
  <c r="G194" i="8" s="1"/>
  <c r="C170" i="6"/>
  <c r="E170" i="6" s="1"/>
  <c r="I170" i="6"/>
  <c r="B170" i="6"/>
  <c r="C178" i="9" l="1"/>
  <c r="E178" i="9" s="1"/>
  <c r="I178" i="9"/>
  <c r="B194" i="8"/>
  <c r="D194" i="8" s="1"/>
  <c r="I178" i="10"/>
  <c r="D182" i="11"/>
  <c r="C182" i="11"/>
  <c r="I182" i="11"/>
  <c r="E178" i="10"/>
  <c r="J178" i="9"/>
  <c r="J178" i="10"/>
  <c r="B178" i="10"/>
  <c r="D178" i="9"/>
  <c r="I194" i="8"/>
  <c r="J194" i="8"/>
  <c r="D170" i="6"/>
  <c r="H170" i="6"/>
  <c r="C171" i="6" s="1"/>
  <c r="F171" i="6"/>
  <c r="G171" i="6" s="1"/>
  <c r="E182" i="11" l="1"/>
  <c r="D178" i="10"/>
  <c r="H178" i="10"/>
  <c r="J179" i="10" s="1"/>
  <c r="F179" i="10"/>
  <c r="G179" i="10" s="1"/>
  <c r="H178" i="9"/>
  <c r="B179" i="9" s="1"/>
  <c r="F179" i="9"/>
  <c r="G179" i="9" s="1"/>
  <c r="H194" i="8"/>
  <c r="B195" i="8" s="1"/>
  <c r="F195" i="8"/>
  <c r="G195" i="8" s="1"/>
  <c r="J171" i="6"/>
  <c r="B171" i="6"/>
  <c r="D171" i="6" s="1"/>
  <c r="E171" i="6"/>
  <c r="I171" i="6"/>
  <c r="J195" i="8" l="1"/>
  <c r="I179" i="10"/>
  <c r="H182" i="11"/>
  <c r="B183" i="11" s="1"/>
  <c r="F183" i="11"/>
  <c r="G183" i="11" s="1"/>
  <c r="C179" i="10"/>
  <c r="E179" i="10" s="1"/>
  <c r="J183" i="11"/>
  <c r="J179" i="9"/>
  <c r="I179" i="9"/>
  <c r="C179" i="9"/>
  <c r="E179" i="9" s="1"/>
  <c r="B179" i="10"/>
  <c r="C195" i="8"/>
  <c r="E195" i="8" s="1"/>
  <c r="I195" i="8"/>
  <c r="D179" i="9"/>
  <c r="D195" i="8"/>
  <c r="H171" i="6"/>
  <c r="I172" i="6" s="1"/>
  <c r="F172" i="6"/>
  <c r="G172" i="6" s="1"/>
  <c r="D183" i="11" l="1"/>
  <c r="C183" i="11"/>
  <c r="I183" i="11"/>
  <c r="D179" i="10"/>
  <c r="H179" i="10"/>
  <c r="I180" i="10" s="1"/>
  <c r="F180" i="10"/>
  <c r="G180" i="10" s="1"/>
  <c r="H179" i="9"/>
  <c r="B180" i="9" s="1"/>
  <c r="F180" i="9"/>
  <c r="G180" i="9" s="1"/>
  <c r="H195" i="8"/>
  <c r="I196" i="8" s="1"/>
  <c r="F196" i="8"/>
  <c r="G196" i="8" s="1"/>
  <c r="C172" i="6"/>
  <c r="E172" i="6" s="1"/>
  <c r="J172" i="6"/>
  <c r="B172" i="6"/>
  <c r="C196" i="8" l="1"/>
  <c r="E196" i="8" s="1"/>
  <c r="C180" i="10"/>
  <c r="E180" i="10" s="1"/>
  <c r="E183" i="11"/>
  <c r="J180" i="10"/>
  <c r="I180" i="9"/>
  <c r="C180" i="9"/>
  <c r="E180" i="9" s="1"/>
  <c r="B180" i="10"/>
  <c r="J180" i="9"/>
  <c r="B196" i="8"/>
  <c r="D196" i="8" s="1"/>
  <c r="J196" i="8"/>
  <c r="D180" i="9"/>
  <c r="D172" i="6"/>
  <c r="H172" i="6"/>
  <c r="J173" i="6" s="1"/>
  <c r="F173" i="6"/>
  <c r="G173" i="6" s="1"/>
  <c r="H183" i="11" l="1"/>
  <c r="B184" i="11" s="1"/>
  <c r="F184" i="11"/>
  <c r="G184" i="11" s="1"/>
  <c r="C184" i="11"/>
  <c r="J184" i="11"/>
  <c r="D180" i="10"/>
  <c r="H180" i="10"/>
  <c r="I181" i="10" s="1"/>
  <c r="F181" i="10"/>
  <c r="G181" i="10" s="1"/>
  <c r="H180" i="9"/>
  <c r="C181" i="9" s="1"/>
  <c r="F181" i="9"/>
  <c r="G181" i="9" s="1"/>
  <c r="H196" i="8"/>
  <c r="J197" i="8" s="1"/>
  <c r="F197" i="8"/>
  <c r="G197" i="8" s="1"/>
  <c r="I173" i="6"/>
  <c r="C173" i="6"/>
  <c r="B173" i="6"/>
  <c r="C197" i="8" l="1"/>
  <c r="E197" i="8" s="1"/>
  <c r="B197" i="8"/>
  <c r="D197" i="8" s="1"/>
  <c r="D184" i="11"/>
  <c r="E184" i="11"/>
  <c r="J181" i="10"/>
  <c r="I197" i="8"/>
  <c r="C181" i="10"/>
  <c r="E181" i="10" s="1"/>
  <c r="I184" i="11"/>
  <c r="B181" i="10"/>
  <c r="E181" i="9"/>
  <c r="I181" i="9"/>
  <c r="J181" i="9"/>
  <c r="B181" i="9"/>
  <c r="D173" i="6"/>
  <c r="E173" i="6"/>
  <c r="H184" i="11" l="1"/>
  <c r="B185" i="11" s="1"/>
  <c r="F185" i="11"/>
  <c r="G185" i="11" s="1"/>
  <c r="D181" i="10"/>
  <c r="H181" i="10"/>
  <c r="B182" i="10" s="1"/>
  <c r="F182" i="10"/>
  <c r="G182" i="10" s="1"/>
  <c r="D181" i="9"/>
  <c r="H181" i="9"/>
  <c r="B182" i="9" s="1"/>
  <c r="F182" i="9"/>
  <c r="G182" i="9" s="1"/>
  <c r="H197" i="8"/>
  <c r="B198" i="8" s="1"/>
  <c r="F198" i="8"/>
  <c r="G198" i="8" s="1"/>
  <c r="H173" i="6"/>
  <c r="B174" i="6" s="1"/>
  <c r="F174" i="6"/>
  <c r="G174" i="6" s="1"/>
  <c r="J185" i="11" l="1"/>
  <c r="C185" i="11"/>
  <c r="E185" i="11" s="1"/>
  <c r="I185" i="11"/>
  <c r="I182" i="10"/>
  <c r="J182" i="10"/>
  <c r="D185" i="11"/>
  <c r="C182" i="9"/>
  <c r="E182" i="9" s="1"/>
  <c r="C182" i="10"/>
  <c r="E182" i="10" s="1"/>
  <c r="D182" i="10"/>
  <c r="D182" i="9"/>
  <c r="J198" i="8"/>
  <c r="C198" i="8"/>
  <c r="E198" i="8" s="1"/>
  <c r="I198" i="8"/>
  <c r="J182" i="9"/>
  <c r="I182" i="9"/>
  <c r="D198" i="8"/>
  <c r="J174" i="6"/>
  <c r="C174" i="6"/>
  <c r="E174" i="6" s="1"/>
  <c r="I174" i="6"/>
  <c r="D174" i="6"/>
  <c r="H185" i="11" l="1"/>
  <c r="I186" i="11" s="1"/>
  <c r="F186" i="11"/>
  <c r="G186" i="11" s="1"/>
  <c r="J186" i="11"/>
  <c r="B186" i="11"/>
  <c r="H182" i="10"/>
  <c r="C183" i="10" s="1"/>
  <c r="F183" i="10"/>
  <c r="G183" i="10" s="1"/>
  <c r="H182" i="9"/>
  <c r="J183" i="9" s="1"/>
  <c r="F183" i="9"/>
  <c r="G183" i="9" s="1"/>
  <c r="H198" i="8"/>
  <c r="C199" i="8" s="1"/>
  <c r="E199" i="8" s="1"/>
  <c r="F199" i="8"/>
  <c r="G199" i="8" s="1"/>
  <c r="H174" i="6"/>
  <c r="B175" i="6" s="1"/>
  <c r="F175" i="6"/>
  <c r="G175" i="6" s="1"/>
  <c r="I183" i="9" l="1"/>
  <c r="C183" i="9"/>
  <c r="E183" i="9" s="1"/>
  <c r="C186" i="11"/>
  <c r="E186" i="11" s="1"/>
  <c r="B183" i="10"/>
  <c r="D183" i="10" s="1"/>
  <c r="D186" i="11"/>
  <c r="E183" i="10"/>
  <c r="B183" i="9"/>
  <c r="D183" i="9" s="1"/>
  <c r="J183" i="10"/>
  <c r="I183" i="10"/>
  <c r="J199" i="8"/>
  <c r="I199" i="8"/>
  <c r="B199" i="8"/>
  <c r="C175" i="6"/>
  <c r="E175" i="6" s="1"/>
  <c r="D175" i="6"/>
  <c r="J175" i="6"/>
  <c r="I175" i="6"/>
  <c r="H186" i="11" l="1"/>
  <c r="B187" i="11" s="1"/>
  <c r="F187" i="11"/>
  <c r="G187" i="11" s="1"/>
  <c r="H183" i="10"/>
  <c r="J184" i="10" s="1"/>
  <c r="F184" i="10"/>
  <c r="G184" i="10" s="1"/>
  <c r="B184" i="10"/>
  <c r="H183" i="9"/>
  <c r="B184" i="9" s="1"/>
  <c r="F184" i="9"/>
  <c r="G184" i="9" s="1"/>
  <c r="H199" i="8"/>
  <c r="I200" i="8" s="1"/>
  <c r="F200" i="8"/>
  <c r="G200" i="8" s="1"/>
  <c r="D199" i="8"/>
  <c r="H175" i="6"/>
  <c r="B176" i="6" s="1"/>
  <c r="F176" i="6"/>
  <c r="G176" i="6" s="1"/>
  <c r="I187" i="11" l="1"/>
  <c r="B200" i="8"/>
  <c r="D200" i="8" s="1"/>
  <c r="D187" i="11"/>
  <c r="C187" i="11"/>
  <c r="J187" i="11"/>
  <c r="D184" i="10"/>
  <c r="I184" i="10"/>
  <c r="C184" i="10"/>
  <c r="D184" i="9"/>
  <c r="J184" i="9"/>
  <c r="I184" i="9"/>
  <c r="C200" i="8"/>
  <c r="E200" i="8" s="1"/>
  <c r="C184" i="9"/>
  <c r="J200" i="8"/>
  <c r="I176" i="6"/>
  <c r="J176" i="6"/>
  <c r="D176" i="6"/>
  <c r="C176" i="6"/>
  <c r="E187" i="11" l="1"/>
  <c r="E184" i="10"/>
  <c r="E184" i="9"/>
  <c r="H200" i="8"/>
  <c r="B201" i="8" s="1"/>
  <c r="F201" i="8"/>
  <c r="G201" i="8" s="1"/>
  <c r="E176" i="6"/>
  <c r="H187" i="11" l="1"/>
  <c r="I188" i="11" s="1"/>
  <c r="F188" i="11"/>
  <c r="G188" i="11" s="1"/>
  <c r="H184" i="10"/>
  <c r="C185" i="10" s="1"/>
  <c r="F185" i="10"/>
  <c r="G185" i="10" s="1"/>
  <c r="C201" i="8"/>
  <c r="E201" i="8" s="1"/>
  <c r="J201" i="8"/>
  <c r="I201" i="8"/>
  <c r="H184" i="9"/>
  <c r="C185" i="9" s="1"/>
  <c r="F185" i="9"/>
  <c r="G185" i="9" s="1"/>
  <c r="D201" i="8"/>
  <c r="H176" i="6"/>
  <c r="C177" i="6" s="1"/>
  <c r="F177" i="6"/>
  <c r="G177" i="6" s="1"/>
  <c r="B188" i="11" l="1"/>
  <c r="D188" i="11" s="1"/>
  <c r="J188" i="11"/>
  <c r="C188" i="11"/>
  <c r="E188" i="11" s="1"/>
  <c r="B185" i="10"/>
  <c r="D185" i="10" s="1"/>
  <c r="J185" i="10"/>
  <c r="I185" i="10"/>
  <c r="E185" i="10"/>
  <c r="I185" i="9"/>
  <c r="J185" i="9"/>
  <c r="B185" i="9"/>
  <c r="E185" i="9"/>
  <c r="H201" i="8"/>
  <c r="J202" i="8" s="1"/>
  <c r="F202" i="8"/>
  <c r="G202" i="8" s="1"/>
  <c r="I177" i="6"/>
  <c r="E177" i="6"/>
  <c r="B177" i="6"/>
  <c r="J177" i="6"/>
  <c r="H188" i="11" l="1"/>
  <c r="F189" i="11"/>
  <c r="G189" i="11" s="1"/>
  <c r="C189" i="11"/>
  <c r="B189" i="11"/>
  <c r="B202" i="8"/>
  <c r="D202" i="8" s="1"/>
  <c r="J189" i="11"/>
  <c r="I189" i="11"/>
  <c r="H185" i="10"/>
  <c r="C186" i="10" s="1"/>
  <c r="F186" i="10"/>
  <c r="G186" i="10" s="1"/>
  <c r="D185" i="9"/>
  <c r="H185" i="9"/>
  <c r="B186" i="9" s="1"/>
  <c r="F186" i="9"/>
  <c r="G186" i="9" s="1"/>
  <c r="I202" i="8"/>
  <c r="C202" i="8"/>
  <c r="E202" i="8" s="1"/>
  <c r="H177" i="6"/>
  <c r="B178" i="6" s="1"/>
  <c r="F178" i="6"/>
  <c r="G178" i="6" s="1"/>
  <c r="D177" i="6"/>
  <c r="C186" i="9" l="1"/>
  <c r="B186" i="10"/>
  <c r="D186" i="10" s="1"/>
  <c r="D189" i="11"/>
  <c r="E189" i="11"/>
  <c r="E186" i="10"/>
  <c r="I186" i="9"/>
  <c r="J186" i="9"/>
  <c r="I186" i="10"/>
  <c r="J186" i="10"/>
  <c r="D186" i="9"/>
  <c r="E186" i="9"/>
  <c r="J178" i="6"/>
  <c r="I178" i="6"/>
  <c r="D178" i="6"/>
  <c r="C178" i="6"/>
  <c r="H189" i="11" l="1"/>
  <c r="B190" i="11" s="1"/>
  <c r="F190" i="11"/>
  <c r="G190" i="11" s="1"/>
  <c r="C190" i="11"/>
  <c r="I190" i="11"/>
  <c r="J190" i="11"/>
  <c r="H186" i="10"/>
  <c r="B187" i="10" s="1"/>
  <c r="F187" i="10"/>
  <c r="G187" i="10" s="1"/>
  <c r="H186" i="9"/>
  <c r="C187" i="9" s="1"/>
  <c r="F187" i="9"/>
  <c r="G187" i="9" s="1"/>
  <c r="H202" i="8"/>
  <c r="B203" i="8" s="1"/>
  <c r="F203" i="8"/>
  <c r="G203" i="8" s="1"/>
  <c r="E178" i="6"/>
  <c r="D190" i="11" l="1"/>
  <c r="C187" i="10"/>
  <c r="E187" i="10" s="1"/>
  <c r="I187" i="10"/>
  <c r="E190" i="11"/>
  <c r="J187" i="10"/>
  <c r="D187" i="10"/>
  <c r="I187" i="9"/>
  <c r="B187" i="9"/>
  <c r="D187" i="9" s="1"/>
  <c r="J187" i="9"/>
  <c r="E187" i="9"/>
  <c r="C203" i="8"/>
  <c r="E203" i="8" s="1"/>
  <c r="I203" i="8"/>
  <c r="J203" i="8"/>
  <c r="D203" i="8"/>
  <c r="H178" i="6"/>
  <c r="B179" i="6" s="1"/>
  <c r="F179" i="6"/>
  <c r="G179" i="6" s="1"/>
  <c r="H190" i="11" l="1"/>
  <c r="J191" i="11" s="1"/>
  <c r="F191" i="11"/>
  <c r="G191" i="11" s="1"/>
  <c r="C191" i="11"/>
  <c r="B191" i="11"/>
  <c r="H187" i="10"/>
  <c r="C188" i="10" s="1"/>
  <c r="F188" i="10"/>
  <c r="G188" i="10" s="1"/>
  <c r="H187" i="9"/>
  <c r="B188" i="9" s="1"/>
  <c r="F188" i="9"/>
  <c r="G188" i="9" s="1"/>
  <c r="H203" i="8"/>
  <c r="C204" i="8" s="1"/>
  <c r="E204" i="8" s="1"/>
  <c r="F204" i="8"/>
  <c r="G204" i="8" s="1"/>
  <c r="I179" i="6"/>
  <c r="C179" i="6"/>
  <c r="E179" i="6" s="1"/>
  <c r="J179" i="6"/>
  <c r="D179" i="6"/>
  <c r="I188" i="9" l="1"/>
  <c r="C188" i="9"/>
  <c r="E188" i="9" s="1"/>
  <c r="D191" i="11"/>
  <c r="E191" i="11"/>
  <c r="B188" i="10"/>
  <c r="D188" i="10" s="1"/>
  <c r="I191" i="11"/>
  <c r="I204" i="8"/>
  <c r="E188" i="10"/>
  <c r="J188" i="9"/>
  <c r="J188" i="10"/>
  <c r="I188" i="10"/>
  <c r="J204" i="8"/>
  <c r="D188" i="9"/>
  <c r="B204" i="8"/>
  <c r="H179" i="6"/>
  <c r="C180" i="6" s="1"/>
  <c r="F180" i="6"/>
  <c r="G180" i="6" s="1"/>
  <c r="H191" i="11" l="1"/>
  <c r="B192" i="11" s="1"/>
  <c r="F192" i="11"/>
  <c r="G192" i="11" s="1"/>
  <c r="C192" i="11"/>
  <c r="H188" i="10"/>
  <c r="C189" i="10" s="1"/>
  <c r="F189" i="10"/>
  <c r="G189" i="10" s="1"/>
  <c r="H188" i="9"/>
  <c r="B189" i="9" s="1"/>
  <c r="F189" i="9"/>
  <c r="G189" i="9" s="1"/>
  <c r="D204" i="8"/>
  <c r="H204" i="8"/>
  <c r="C205" i="8" s="1"/>
  <c r="E205" i="8" s="1"/>
  <c r="F205" i="8"/>
  <c r="G205" i="8" s="1"/>
  <c r="E180" i="6"/>
  <c r="J180" i="6"/>
  <c r="B180" i="6"/>
  <c r="I180" i="6"/>
  <c r="D192" i="11" l="1"/>
  <c r="E192" i="11"/>
  <c r="B189" i="10"/>
  <c r="D189" i="10" s="1"/>
  <c r="I192" i="11"/>
  <c r="I189" i="10"/>
  <c r="J192" i="11"/>
  <c r="J189" i="10"/>
  <c r="E189" i="10"/>
  <c r="J189" i="9"/>
  <c r="I189" i="9"/>
  <c r="C189" i="9"/>
  <c r="E189" i="9" s="1"/>
  <c r="D189" i="9"/>
  <c r="J205" i="8"/>
  <c r="I205" i="8"/>
  <c r="B205" i="8"/>
  <c r="D180" i="6"/>
  <c r="H180" i="6"/>
  <c r="I181" i="6" s="1"/>
  <c r="F181" i="6"/>
  <c r="G181" i="6" s="1"/>
  <c r="H192" i="11" l="1"/>
  <c r="B193" i="11" s="1"/>
  <c r="F193" i="11"/>
  <c r="G193" i="11" s="1"/>
  <c r="H189" i="10"/>
  <c r="C190" i="10" s="1"/>
  <c r="F190" i="10"/>
  <c r="G190" i="10" s="1"/>
  <c r="H189" i="9"/>
  <c r="C190" i="9" s="1"/>
  <c r="F190" i="9"/>
  <c r="G190" i="9" s="1"/>
  <c r="D205" i="8"/>
  <c r="H205" i="8"/>
  <c r="I206" i="8" s="1"/>
  <c r="F206" i="8"/>
  <c r="G206" i="8" s="1"/>
  <c r="C181" i="6"/>
  <c r="E181" i="6" s="1"/>
  <c r="B181" i="6"/>
  <c r="J181" i="6"/>
  <c r="D193" i="11" l="1"/>
  <c r="J193" i="11"/>
  <c r="C193" i="11"/>
  <c r="I193" i="11"/>
  <c r="C206" i="8"/>
  <c r="E206" i="8" s="1"/>
  <c r="E190" i="10"/>
  <c r="I190" i="10"/>
  <c r="J190" i="10"/>
  <c r="B190" i="10"/>
  <c r="E190" i="9"/>
  <c r="J190" i="9"/>
  <c r="I190" i="9"/>
  <c r="B190" i="9"/>
  <c r="J206" i="8"/>
  <c r="B206" i="8"/>
  <c r="H181" i="6"/>
  <c r="I182" i="6" s="1"/>
  <c r="F182" i="6"/>
  <c r="G182" i="6" s="1"/>
  <c r="D181" i="6"/>
  <c r="E193" i="11" l="1"/>
  <c r="H190" i="10"/>
  <c r="J191" i="10" s="1"/>
  <c r="F191" i="10"/>
  <c r="G191" i="10" s="1"/>
  <c r="D190" i="10"/>
  <c r="D190" i="9"/>
  <c r="H190" i="9"/>
  <c r="B191" i="9" s="1"/>
  <c r="F191" i="9"/>
  <c r="G191" i="9" s="1"/>
  <c r="D206" i="8"/>
  <c r="H206" i="8"/>
  <c r="I207" i="8" s="1"/>
  <c r="F207" i="8"/>
  <c r="G207" i="8" s="1"/>
  <c r="C207" i="8"/>
  <c r="E207" i="8" s="1"/>
  <c r="C182" i="6"/>
  <c r="E182" i="6" s="1"/>
  <c r="J182" i="6"/>
  <c r="B182" i="6"/>
  <c r="C191" i="9" l="1"/>
  <c r="E191" i="9" s="1"/>
  <c r="B191" i="10"/>
  <c r="D191" i="10" s="1"/>
  <c r="C191" i="10"/>
  <c r="E191" i="10" s="1"/>
  <c r="H193" i="11"/>
  <c r="C194" i="11" s="1"/>
  <c r="F194" i="11"/>
  <c r="G194" i="11" s="1"/>
  <c r="I191" i="10"/>
  <c r="J207" i="8"/>
  <c r="D191" i="9"/>
  <c r="J191" i="9"/>
  <c r="I191" i="9"/>
  <c r="B207" i="8"/>
  <c r="D182" i="6"/>
  <c r="H182" i="6"/>
  <c r="J183" i="6" s="1"/>
  <c r="F183" i="6"/>
  <c r="G183" i="6" s="1"/>
  <c r="E194" i="11" l="1"/>
  <c r="J194" i="11"/>
  <c r="I194" i="11"/>
  <c r="B194" i="11"/>
  <c r="H191" i="10"/>
  <c r="B192" i="10" s="1"/>
  <c r="F192" i="10"/>
  <c r="G192" i="10" s="1"/>
  <c r="H191" i="9"/>
  <c r="J192" i="9" s="1"/>
  <c r="F192" i="9"/>
  <c r="G192" i="9" s="1"/>
  <c r="D207" i="8"/>
  <c r="H207" i="8"/>
  <c r="I208" i="8" s="1"/>
  <c r="F208" i="8"/>
  <c r="G208" i="8" s="1"/>
  <c r="I183" i="6"/>
  <c r="C183" i="6"/>
  <c r="B183" i="6"/>
  <c r="J192" i="10" l="1"/>
  <c r="I192" i="10"/>
  <c r="D194" i="11"/>
  <c r="C192" i="10"/>
  <c r="E192" i="10" s="1"/>
  <c r="H194" i="11"/>
  <c r="C195" i="11" s="1"/>
  <c r="F195" i="11"/>
  <c r="G195" i="11" s="1"/>
  <c r="D192" i="10"/>
  <c r="B192" i="9"/>
  <c r="D192" i="9" s="1"/>
  <c r="C192" i="9"/>
  <c r="E192" i="9" s="1"/>
  <c r="J208" i="8"/>
  <c r="C208" i="8"/>
  <c r="E208" i="8" s="1"/>
  <c r="I192" i="9"/>
  <c r="B208" i="8"/>
  <c r="E183" i="6"/>
  <c r="D183" i="6"/>
  <c r="J195" i="11" l="1"/>
  <c r="I195" i="11"/>
  <c r="E195" i="11"/>
  <c r="B195" i="11"/>
  <c r="H192" i="10"/>
  <c r="I193" i="10" s="1"/>
  <c r="F193" i="10"/>
  <c r="G193" i="10" s="1"/>
  <c r="H192" i="9"/>
  <c r="C193" i="9" s="1"/>
  <c r="F193" i="9"/>
  <c r="G193" i="9" s="1"/>
  <c r="D208" i="8"/>
  <c r="H208" i="8"/>
  <c r="B209" i="8" s="1"/>
  <c r="F209" i="8"/>
  <c r="G209" i="8" s="1"/>
  <c r="H183" i="6"/>
  <c r="J184" i="6" s="1"/>
  <c r="F184" i="6"/>
  <c r="G184" i="6" s="1"/>
  <c r="C193" i="10" l="1"/>
  <c r="E193" i="10" s="1"/>
  <c r="D195" i="11"/>
  <c r="J193" i="10"/>
  <c r="H195" i="11"/>
  <c r="B196" i="11" s="1"/>
  <c r="F196" i="11"/>
  <c r="G196" i="11" s="1"/>
  <c r="B193" i="10"/>
  <c r="D193" i="10" s="1"/>
  <c r="C196" i="11"/>
  <c r="B193" i="9"/>
  <c r="D193" i="9" s="1"/>
  <c r="J193" i="9"/>
  <c r="I193" i="9"/>
  <c r="E193" i="9"/>
  <c r="J209" i="8"/>
  <c r="I209" i="8"/>
  <c r="C209" i="8"/>
  <c r="E209" i="8" s="1"/>
  <c r="D209" i="8"/>
  <c r="B184" i="6"/>
  <c r="C184" i="6"/>
  <c r="I184" i="6"/>
  <c r="D196" i="11" l="1"/>
  <c r="E196" i="11"/>
  <c r="I196" i="11"/>
  <c r="J196" i="11"/>
  <c r="H193" i="10"/>
  <c r="I194" i="10" s="1"/>
  <c r="F194" i="10"/>
  <c r="G194" i="10" s="1"/>
  <c r="H193" i="9"/>
  <c r="C194" i="9" s="1"/>
  <c r="F194" i="9"/>
  <c r="G194" i="9" s="1"/>
  <c r="H209" i="8"/>
  <c r="B210" i="8" s="1"/>
  <c r="F210" i="8"/>
  <c r="G210" i="8" s="1"/>
  <c r="E184" i="6"/>
  <c r="D184" i="6"/>
  <c r="B194" i="10" l="1"/>
  <c r="D194" i="10" s="1"/>
  <c r="J210" i="8"/>
  <c r="I210" i="8"/>
  <c r="J194" i="10"/>
  <c r="H196" i="11"/>
  <c r="J197" i="11" s="1"/>
  <c r="F197" i="11"/>
  <c r="G197" i="11" s="1"/>
  <c r="C194" i="10"/>
  <c r="E194" i="10" s="1"/>
  <c r="C210" i="8"/>
  <c r="E210" i="8" s="1"/>
  <c r="E194" i="9"/>
  <c r="B194" i="9"/>
  <c r="J194" i="9"/>
  <c r="I194" i="9"/>
  <c r="D210" i="8"/>
  <c r="H184" i="6"/>
  <c r="I185" i="6" s="1"/>
  <c r="F185" i="6"/>
  <c r="G185" i="6" s="1"/>
  <c r="C197" i="11" l="1"/>
  <c r="I197" i="11"/>
  <c r="B197" i="11"/>
  <c r="H194" i="10"/>
  <c r="C195" i="10" s="1"/>
  <c r="F195" i="10"/>
  <c r="G195" i="10" s="1"/>
  <c r="D194" i="9"/>
  <c r="H194" i="9"/>
  <c r="J195" i="9" s="1"/>
  <c r="F195" i="9"/>
  <c r="G195" i="9" s="1"/>
  <c r="H210" i="8"/>
  <c r="J211" i="8" s="1"/>
  <c r="F211" i="8"/>
  <c r="G211" i="8" s="1"/>
  <c r="B185" i="6"/>
  <c r="J185" i="6"/>
  <c r="C185" i="6"/>
  <c r="D197" i="11" l="1"/>
  <c r="C195" i="9"/>
  <c r="E195" i="9" s="1"/>
  <c r="E197" i="11"/>
  <c r="E195" i="10"/>
  <c r="J195" i="10"/>
  <c r="I195" i="10"/>
  <c r="B195" i="10"/>
  <c r="I211" i="8"/>
  <c r="B211" i="8"/>
  <c r="D211" i="8" s="1"/>
  <c r="B195" i="9"/>
  <c r="C211" i="8"/>
  <c r="E211" i="8" s="1"/>
  <c r="I195" i="9"/>
  <c r="E185" i="6"/>
  <c r="D185" i="6"/>
  <c r="H197" i="11" l="1"/>
  <c r="C198" i="11" s="1"/>
  <c r="F198" i="11"/>
  <c r="G198" i="11" s="1"/>
  <c r="J198" i="11"/>
  <c r="I198" i="11"/>
  <c r="B198" i="11"/>
  <c r="D195" i="10"/>
  <c r="H195" i="10"/>
  <c r="B196" i="10" s="1"/>
  <c r="F196" i="10"/>
  <c r="G196" i="10" s="1"/>
  <c r="D195" i="9"/>
  <c r="H195" i="9"/>
  <c r="I196" i="9" s="1"/>
  <c r="F196" i="9"/>
  <c r="G196" i="9" s="1"/>
  <c r="H211" i="8"/>
  <c r="I212" i="8" s="1"/>
  <c r="F212" i="8"/>
  <c r="G212" i="8" s="1"/>
  <c r="H185" i="6"/>
  <c r="C186" i="6" s="1"/>
  <c r="F186" i="6"/>
  <c r="G186" i="6" s="1"/>
  <c r="C196" i="9" l="1"/>
  <c r="E198" i="11"/>
  <c r="C196" i="10"/>
  <c r="E196" i="10" s="1"/>
  <c r="D198" i="11"/>
  <c r="D196" i="10"/>
  <c r="I196" i="10"/>
  <c r="J196" i="10"/>
  <c r="B196" i="9"/>
  <c r="E196" i="9"/>
  <c r="B212" i="8"/>
  <c r="D212" i="8" s="1"/>
  <c r="C212" i="8"/>
  <c r="E212" i="8" s="1"/>
  <c r="J196" i="9"/>
  <c r="J212" i="8"/>
  <c r="E186" i="6"/>
  <c r="B186" i="6"/>
  <c r="I186" i="6"/>
  <c r="J186" i="6"/>
  <c r="H198" i="11" l="1"/>
  <c r="F199" i="11"/>
  <c r="G199" i="11" s="1"/>
  <c r="C199" i="11"/>
  <c r="H196" i="10"/>
  <c r="C197" i="10" s="1"/>
  <c r="F197" i="10"/>
  <c r="G197" i="10" s="1"/>
  <c r="H196" i="9"/>
  <c r="C197" i="9" s="1"/>
  <c r="F197" i="9"/>
  <c r="G197" i="9" s="1"/>
  <c r="D196" i="9"/>
  <c r="H212" i="8"/>
  <c r="C213" i="8" s="1"/>
  <c r="E213" i="8" s="1"/>
  <c r="F213" i="8"/>
  <c r="G213" i="8" s="1"/>
  <c r="D186" i="6"/>
  <c r="H186" i="6"/>
  <c r="J187" i="6" s="1"/>
  <c r="F187" i="6"/>
  <c r="G187" i="6" s="1"/>
  <c r="J197" i="10" l="1"/>
  <c r="I197" i="10"/>
  <c r="E199" i="11"/>
  <c r="I199" i="11"/>
  <c r="B199" i="11"/>
  <c r="B197" i="10"/>
  <c r="D197" i="10" s="1"/>
  <c r="J199" i="11"/>
  <c r="E197" i="10"/>
  <c r="I197" i="9"/>
  <c r="J197" i="9"/>
  <c r="B197" i="9"/>
  <c r="D197" i="9" s="1"/>
  <c r="B213" i="8"/>
  <c r="D213" i="8" s="1"/>
  <c r="E197" i="9"/>
  <c r="J213" i="8"/>
  <c r="I213" i="8"/>
  <c r="B187" i="6"/>
  <c r="I187" i="6"/>
  <c r="C187" i="6"/>
  <c r="D199" i="11" l="1"/>
  <c r="H199" i="11"/>
  <c r="J200" i="11" s="1"/>
  <c r="F200" i="11"/>
  <c r="G200" i="11" s="1"/>
  <c r="C200" i="11"/>
  <c r="H197" i="10"/>
  <c r="C198" i="10" s="1"/>
  <c r="F198" i="10"/>
  <c r="G198" i="10" s="1"/>
  <c r="H197" i="9"/>
  <c r="F198" i="9"/>
  <c r="G198" i="9" s="1"/>
  <c r="H213" i="8"/>
  <c r="B214" i="8" s="1"/>
  <c r="F214" i="8"/>
  <c r="G214" i="8" s="1"/>
  <c r="C214" i="8"/>
  <c r="E214" i="8" s="1"/>
  <c r="E187" i="6"/>
  <c r="D187" i="6"/>
  <c r="E200" i="11" l="1"/>
  <c r="I200" i="11"/>
  <c r="B200" i="11"/>
  <c r="E198" i="10"/>
  <c r="I198" i="10"/>
  <c r="B198" i="10"/>
  <c r="J198" i="10"/>
  <c r="C198" i="9"/>
  <c r="I198" i="9"/>
  <c r="J198" i="9"/>
  <c r="B198" i="9"/>
  <c r="D214" i="8"/>
  <c r="J214" i="8"/>
  <c r="I214" i="8"/>
  <c r="H187" i="6"/>
  <c r="B188" i="6" s="1"/>
  <c r="F188" i="6"/>
  <c r="G188" i="6" s="1"/>
  <c r="H200" i="11" l="1"/>
  <c r="J201" i="11" s="1"/>
  <c r="F201" i="11"/>
  <c r="G201" i="11" s="1"/>
  <c r="B201" i="11"/>
  <c r="D200" i="11"/>
  <c r="C201" i="11"/>
  <c r="H198" i="10"/>
  <c r="I199" i="10" s="1"/>
  <c r="F199" i="10"/>
  <c r="G199" i="10" s="1"/>
  <c r="D198" i="10"/>
  <c r="D198" i="9"/>
  <c r="E198" i="9"/>
  <c r="H214" i="8"/>
  <c r="J215" i="8" s="1"/>
  <c r="F215" i="8"/>
  <c r="G215" i="8" s="1"/>
  <c r="C188" i="6"/>
  <c r="E188" i="6" s="1"/>
  <c r="D188" i="6"/>
  <c r="J188" i="6"/>
  <c r="I188" i="6"/>
  <c r="C199" i="10" l="1"/>
  <c r="E199" i="10" s="1"/>
  <c r="E201" i="11"/>
  <c r="D201" i="11"/>
  <c r="B199" i="10"/>
  <c r="D199" i="10" s="1"/>
  <c r="I201" i="11"/>
  <c r="J199" i="10"/>
  <c r="B215" i="8"/>
  <c r="D215" i="8" s="1"/>
  <c r="H198" i="9"/>
  <c r="B199" i="9" s="1"/>
  <c r="F199" i="9"/>
  <c r="G199" i="9" s="1"/>
  <c r="C215" i="8"/>
  <c r="E215" i="8" s="1"/>
  <c r="I215" i="8"/>
  <c r="H188" i="6"/>
  <c r="C189" i="6" s="1"/>
  <c r="F189" i="6"/>
  <c r="G189" i="6" s="1"/>
  <c r="J199" i="9" l="1"/>
  <c r="C199" i="9"/>
  <c r="E199" i="9" s="1"/>
  <c r="I199" i="9"/>
  <c r="H201" i="11"/>
  <c r="B202" i="11" s="1"/>
  <c r="F202" i="11"/>
  <c r="G202" i="11" s="1"/>
  <c r="J202" i="11"/>
  <c r="I202" i="11"/>
  <c r="C202" i="11"/>
  <c r="H199" i="10"/>
  <c r="C200" i="10" s="1"/>
  <c r="F200" i="10"/>
  <c r="G200" i="10" s="1"/>
  <c r="I189" i="6"/>
  <c r="D199" i="9"/>
  <c r="H215" i="8"/>
  <c r="I216" i="8" s="1"/>
  <c r="F216" i="8"/>
  <c r="G216" i="8" s="1"/>
  <c r="B189" i="6"/>
  <c r="D189" i="6" s="1"/>
  <c r="J189" i="6"/>
  <c r="E189" i="6"/>
  <c r="D202" i="11" l="1"/>
  <c r="J200" i="10"/>
  <c r="C216" i="8"/>
  <c r="E216" i="8" s="1"/>
  <c r="B200" i="10"/>
  <c r="D200" i="10" s="1"/>
  <c r="I200" i="10"/>
  <c r="E202" i="11"/>
  <c r="E200" i="10"/>
  <c r="H199" i="9"/>
  <c r="C200" i="9" s="1"/>
  <c r="F200" i="9"/>
  <c r="G200" i="9" s="1"/>
  <c r="B216" i="8"/>
  <c r="D216" i="8" s="1"/>
  <c r="J216" i="8"/>
  <c r="H189" i="6"/>
  <c r="C190" i="6" s="1"/>
  <c r="F190" i="6"/>
  <c r="G190" i="6" s="1"/>
  <c r="H202" i="11" l="1"/>
  <c r="C203" i="11" s="1"/>
  <c r="F203" i="11"/>
  <c r="G203" i="11" s="1"/>
  <c r="J203" i="11"/>
  <c r="B203" i="11"/>
  <c r="H200" i="10"/>
  <c r="C201" i="10" s="1"/>
  <c r="F201" i="10"/>
  <c r="G201" i="10" s="1"/>
  <c r="B200" i="9"/>
  <c r="D200" i="9" s="1"/>
  <c r="J200" i="9"/>
  <c r="I200" i="9"/>
  <c r="E200" i="9"/>
  <c r="H216" i="8"/>
  <c r="I217" i="8" s="1"/>
  <c r="F217" i="8"/>
  <c r="G217" i="8" s="1"/>
  <c r="J190" i="6"/>
  <c r="I190" i="6"/>
  <c r="B190" i="6"/>
  <c r="E190" i="6"/>
  <c r="J201" i="10" l="1"/>
  <c r="I203" i="11"/>
  <c r="D203" i="11"/>
  <c r="I201" i="10"/>
  <c r="E203" i="11"/>
  <c r="E201" i="10"/>
  <c r="B201" i="10"/>
  <c r="H200" i="9"/>
  <c r="J201" i="9" s="1"/>
  <c r="F201" i="9"/>
  <c r="G201" i="9" s="1"/>
  <c r="B217" i="8"/>
  <c r="D217" i="8" s="1"/>
  <c r="J217" i="8"/>
  <c r="C217" i="8"/>
  <c r="E217" i="8" s="1"/>
  <c r="D190" i="6"/>
  <c r="H190" i="6"/>
  <c r="C191" i="6" s="1"/>
  <c r="F191" i="6"/>
  <c r="G191" i="6" s="1"/>
  <c r="I201" i="9" l="1"/>
  <c r="H203" i="11"/>
  <c r="B204" i="11" s="1"/>
  <c r="F204" i="11"/>
  <c r="G204" i="11" s="1"/>
  <c r="J204" i="11"/>
  <c r="I204" i="11"/>
  <c r="C201" i="9"/>
  <c r="E201" i="9" s="1"/>
  <c r="H201" i="10"/>
  <c r="B202" i="10" s="1"/>
  <c r="F202" i="10"/>
  <c r="G202" i="10" s="1"/>
  <c r="D201" i="10"/>
  <c r="B201" i="9"/>
  <c r="D201" i="9" s="1"/>
  <c r="H217" i="8"/>
  <c r="C218" i="8" s="1"/>
  <c r="E218" i="8" s="1"/>
  <c r="F218" i="8"/>
  <c r="G218" i="8" s="1"/>
  <c r="E191" i="6"/>
  <c r="J191" i="6"/>
  <c r="I191" i="6"/>
  <c r="B191" i="6"/>
  <c r="C204" i="11" l="1"/>
  <c r="E204" i="11" s="1"/>
  <c r="D204" i="11"/>
  <c r="C202" i="10"/>
  <c r="E202" i="10" s="1"/>
  <c r="D202" i="10"/>
  <c r="J202" i="10"/>
  <c r="I202" i="10"/>
  <c r="H201" i="9"/>
  <c r="C202" i="9" s="1"/>
  <c r="F202" i="9"/>
  <c r="G202" i="9" s="1"/>
  <c r="I218" i="8"/>
  <c r="J218" i="8"/>
  <c r="B218" i="8"/>
  <c r="H191" i="6"/>
  <c r="J192" i="6" s="1"/>
  <c r="F192" i="6"/>
  <c r="G192" i="6" s="1"/>
  <c r="D191" i="6"/>
  <c r="H204" i="11" l="1"/>
  <c r="C205" i="11" s="1"/>
  <c r="F205" i="11"/>
  <c r="G205" i="11" s="1"/>
  <c r="I205" i="11"/>
  <c r="J205" i="11"/>
  <c r="B205" i="11"/>
  <c r="H202" i="10"/>
  <c r="B203" i="10" s="1"/>
  <c r="F203" i="10"/>
  <c r="G203" i="10" s="1"/>
  <c r="E202" i="9"/>
  <c r="I202" i="9"/>
  <c r="B202" i="9"/>
  <c r="J202" i="9"/>
  <c r="D218" i="8"/>
  <c r="H218" i="8"/>
  <c r="J219" i="8" s="1"/>
  <c r="F219" i="8"/>
  <c r="G219" i="8" s="1"/>
  <c r="B192" i="6"/>
  <c r="I192" i="6"/>
  <c r="C192" i="6"/>
  <c r="E205" i="11" l="1"/>
  <c r="C203" i="10"/>
  <c r="E203" i="10" s="1"/>
  <c r="D205" i="11"/>
  <c r="J203" i="10"/>
  <c r="I203" i="10"/>
  <c r="D203" i="10"/>
  <c r="D202" i="9"/>
  <c r="H202" i="9"/>
  <c r="J203" i="9" s="1"/>
  <c r="F203" i="9"/>
  <c r="G203" i="9" s="1"/>
  <c r="C219" i="8"/>
  <c r="E219" i="8" s="1"/>
  <c r="I219" i="8"/>
  <c r="B219" i="8"/>
  <c r="D192" i="6"/>
  <c r="E192" i="6"/>
  <c r="H205" i="11" l="1"/>
  <c r="F206" i="11"/>
  <c r="G206" i="11" s="1"/>
  <c r="C206" i="11"/>
  <c r="H203" i="10"/>
  <c r="F204" i="10"/>
  <c r="G204" i="10" s="1"/>
  <c r="C203" i="9"/>
  <c r="E203" i="9" s="1"/>
  <c r="C204" i="10"/>
  <c r="I203" i="9"/>
  <c r="B203" i="9"/>
  <c r="D219" i="8"/>
  <c r="H219" i="8"/>
  <c r="I220" i="8" s="1"/>
  <c r="F220" i="8"/>
  <c r="G220" i="8" s="1"/>
  <c r="H192" i="6"/>
  <c r="J193" i="6" s="1"/>
  <c r="F193" i="6"/>
  <c r="G193" i="6" s="1"/>
  <c r="C220" i="8" l="1"/>
  <c r="E220" i="8" s="1"/>
  <c r="E206" i="11"/>
  <c r="J206" i="11"/>
  <c r="B206" i="11"/>
  <c r="I206" i="11"/>
  <c r="E204" i="10"/>
  <c r="I204" i="10"/>
  <c r="J204" i="10"/>
  <c r="B204" i="10"/>
  <c r="D203" i="9"/>
  <c r="H203" i="9"/>
  <c r="B204" i="9" s="1"/>
  <c r="F204" i="9"/>
  <c r="G204" i="9" s="1"/>
  <c r="B220" i="8"/>
  <c r="J220" i="8"/>
  <c r="B193" i="6"/>
  <c r="D193" i="6" s="1"/>
  <c r="C193" i="6"/>
  <c r="E193" i="6" s="1"/>
  <c r="I193" i="6"/>
  <c r="H206" i="11" l="1"/>
  <c r="J207" i="11" s="1"/>
  <c r="F207" i="11"/>
  <c r="G207" i="11" s="1"/>
  <c r="B207" i="11"/>
  <c r="D206" i="11"/>
  <c r="C207" i="11"/>
  <c r="I204" i="9"/>
  <c r="D204" i="10"/>
  <c r="J204" i="9"/>
  <c r="H204" i="10"/>
  <c r="B205" i="10" s="1"/>
  <c r="F205" i="10"/>
  <c r="G205" i="10" s="1"/>
  <c r="C204" i="9"/>
  <c r="E204" i="9" s="1"/>
  <c r="D204" i="9"/>
  <c r="D220" i="8"/>
  <c r="H220" i="8"/>
  <c r="B221" i="8" s="1"/>
  <c r="F221" i="8"/>
  <c r="G221" i="8" s="1"/>
  <c r="H193" i="6"/>
  <c r="C194" i="6" s="1"/>
  <c r="F194" i="6"/>
  <c r="G194" i="6" s="1"/>
  <c r="E207" i="11" l="1"/>
  <c r="I207" i="11"/>
  <c r="D207" i="11"/>
  <c r="D205" i="10"/>
  <c r="I205" i="10"/>
  <c r="J205" i="10"/>
  <c r="C205" i="10"/>
  <c r="H204" i="9"/>
  <c r="I205" i="9" s="1"/>
  <c r="F205" i="9"/>
  <c r="G205" i="9" s="1"/>
  <c r="J221" i="8"/>
  <c r="C221" i="8"/>
  <c r="E221" i="8" s="1"/>
  <c r="I221" i="8"/>
  <c r="D221" i="8"/>
  <c r="E194" i="6"/>
  <c r="B194" i="6"/>
  <c r="I194" i="6"/>
  <c r="J194" i="6"/>
  <c r="B205" i="9" l="1"/>
  <c r="D205" i="9" s="1"/>
  <c r="H207" i="11"/>
  <c r="I208" i="11" s="1"/>
  <c r="F208" i="11"/>
  <c r="G208" i="11" s="1"/>
  <c r="C208" i="11"/>
  <c r="E205" i="10"/>
  <c r="C205" i="9"/>
  <c r="E205" i="9" s="1"/>
  <c r="J205" i="9"/>
  <c r="H221" i="8"/>
  <c r="C222" i="8" s="1"/>
  <c r="E222" i="8" s="1"/>
  <c r="F222" i="8"/>
  <c r="G222" i="8" s="1"/>
  <c r="H194" i="6"/>
  <c r="I195" i="6" s="1"/>
  <c r="F195" i="6"/>
  <c r="G195" i="6" s="1"/>
  <c r="D194" i="6"/>
  <c r="E208" i="11" l="1"/>
  <c r="B208" i="11"/>
  <c r="J208" i="11"/>
  <c r="H205" i="10"/>
  <c r="C206" i="10" s="1"/>
  <c r="F206" i="10"/>
  <c r="G206" i="10" s="1"/>
  <c r="I222" i="8"/>
  <c r="H205" i="9"/>
  <c r="C206" i="9" s="1"/>
  <c r="F206" i="9"/>
  <c r="G206" i="9" s="1"/>
  <c r="B222" i="8"/>
  <c r="D222" i="8" s="1"/>
  <c r="J222" i="8"/>
  <c r="C195" i="6"/>
  <c r="E195" i="6" s="1"/>
  <c r="B195" i="6"/>
  <c r="D195" i="6" s="1"/>
  <c r="J195" i="6"/>
  <c r="H208" i="11" l="1"/>
  <c r="B209" i="11" s="1"/>
  <c r="F209" i="11"/>
  <c r="G209" i="11" s="1"/>
  <c r="C209" i="11"/>
  <c r="D208" i="11"/>
  <c r="I209" i="11"/>
  <c r="J209" i="11"/>
  <c r="E206" i="10"/>
  <c r="B206" i="10"/>
  <c r="J206" i="10"/>
  <c r="I206" i="10"/>
  <c r="I206" i="9"/>
  <c r="J206" i="9"/>
  <c r="B206" i="9"/>
  <c r="E206" i="9"/>
  <c r="H222" i="8"/>
  <c r="I223" i="8" s="1"/>
  <c r="F223" i="8"/>
  <c r="G223" i="8" s="1"/>
  <c r="H195" i="6"/>
  <c r="I196" i="6" s="1"/>
  <c r="F196" i="6"/>
  <c r="G196" i="6" s="1"/>
  <c r="E209" i="11" l="1"/>
  <c r="C223" i="8"/>
  <c r="E223" i="8" s="1"/>
  <c r="D209" i="11"/>
  <c r="H206" i="10"/>
  <c r="J207" i="10" s="1"/>
  <c r="F207" i="10"/>
  <c r="G207" i="10" s="1"/>
  <c r="D206" i="10"/>
  <c r="H206" i="9"/>
  <c r="C207" i="9" s="1"/>
  <c r="F207" i="9"/>
  <c r="G207" i="9" s="1"/>
  <c r="D206" i="9"/>
  <c r="J223" i="8"/>
  <c r="B223" i="8"/>
  <c r="J196" i="6"/>
  <c r="B196" i="6"/>
  <c r="C196" i="6"/>
  <c r="H209" i="11" l="1"/>
  <c r="B210" i="11" s="1"/>
  <c r="F210" i="11"/>
  <c r="G210" i="11" s="1"/>
  <c r="C207" i="10"/>
  <c r="E207" i="10" s="1"/>
  <c r="C210" i="11"/>
  <c r="J210" i="11"/>
  <c r="J207" i="9"/>
  <c r="I207" i="9"/>
  <c r="B207" i="10"/>
  <c r="I207" i="10"/>
  <c r="B207" i="9"/>
  <c r="D207" i="9" s="1"/>
  <c r="E207" i="9"/>
  <c r="H223" i="8"/>
  <c r="C224" i="8" s="1"/>
  <c r="E224" i="8" s="1"/>
  <c r="F224" i="8"/>
  <c r="G224" i="8" s="1"/>
  <c r="D223" i="8"/>
  <c r="D196" i="6"/>
  <c r="E196" i="6"/>
  <c r="D210" i="11" l="1"/>
  <c r="E210" i="11"/>
  <c r="I210" i="11"/>
  <c r="D207" i="10"/>
  <c r="H207" i="10"/>
  <c r="B208" i="10" s="1"/>
  <c r="F208" i="10"/>
  <c r="G208" i="10" s="1"/>
  <c r="H207" i="9"/>
  <c r="B208" i="9" s="1"/>
  <c r="F208" i="9"/>
  <c r="G208" i="9" s="1"/>
  <c r="I224" i="8"/>
  <c r="J224" i="8"/>
  <c r="B224" i="8"/>
  <c r="D224" i="8" s="1"/>
  <c r="H196" i="6"/>
  <c r="I197" i="6" s="1"/>
  <c r="F197" i="6"/>
  <c r="G197" i="6" s="1"/>
  <c r="I208" i="9" l="1"/>
  <c r="H210" i="11"/>
  <c r="C211" i="11" s="1"/>
  <c r="F211" i="11"/>
  <c r="G211" i="11" s="1"/>
  <c r="J211" i="11"/>
  <c r="I211" i="11"/>
  <c r="C208" i="10"/>
  <c r="E208" i="10" s="1"/>
  <c r="B211" i="11"/>
  <c r="D208" i="10"/>
  <c r="J208" i="9"/>
  <c r="C208" i="9"/>
  <c r="E208" i="9" s="1"/>
  <c r="I208" i="10"/>
  <c r="J208" i="10"/>
  <c r="D208" i="9"/>
  <c r="H224" i="8"/>
  <c r="I225" i="8" s="1"/>
  <c r="F225" i="8"/>
  <c r="G225" i="8" s="1"/>
  <c r="B197" i="6"/>
  <c r="D197" i="6" s="1"/>
  <c r="C197" i="6"/>
  <c r="E197" i="6" s="1"/>
  <c r="J197" i="6"/>
  <c r="E211" i="11" l="1"/>
  <c r="D211" i="11"/>
  <c r="H208" i="10"/>
  <c r="C209" i="10" s="1"/>
  <c r="F209" i="10"/>
  <c r="G209" i="10" s="1"/>
  <c r="H208" i="9"/>
  <c r="C209" i="9" s="1"/>
  <c r="F209" i="9"/>
  <c r="G209" i="9" s="1"/>
  <c r="B225" i="8"/>
  <c r="D225" i="8" s="1"/>
  <c r="J225" i="8"/>
  <c r="C225" i="8"/>
  <c r="E225" i="8" s="1"/>
  <c r="H197" i="6"/>
  <c r="B198" i="6" s="1"/>
  <c r="F198" i="6"/>
  <c r="G198" i="6" s="1"/>
  <c r="H211" i="11" l="1"/>
  <c r="F212" i="11"/>
  <c r="G212" i="11" s="1"/>
  <c r="B209" i="10"/>
  <c r="D209" i="10" s="1"/>
  <c r="C212" i="11"/>
  <c r="E209" i="10"/>
  <c r="I209" i="10"/>
  <c r="J209" i="10"/>
  <c r="E209" i="9"/>
  <c r="J209" i="9"/>
  <c r="I209" i="9"/>
  <c r="B209" i="9"/>
  <c r="H225" i="8"/>
  <c r="B226" i="8" s="1"/>
  <c r="F226" i="8"/>
  <c r="G226" i="8" s="1"/>
  <c r="C198" i="6"/>
  <c r="E198" i="6" s="1"/>
  <c r="D198" i="6"/>
  <c r="J198" i="6"/>
  <c r="I198" i="6"/>
  <c r="C226" i="8" l="1"/>
  <c r="E226" i="8" s="1"/>
  <c r="E212" i="11"/>
  <c r="J212" i="11"/>
  <c r="B212" i="11"/>
  <c r="I212" i="11"/>
  <c r="H209" i="10"/>
  <c r="I210" i="10" s="1"/>
  <c r="F210" i="10"/>
  <c r="G210" i="10" s="1"/>
  <c r="D209" i="9"/>
  <c r="H209" i="9"/>
  <c r="C210" i="9" s="1"/>
  <c r="F210" i="9"/>
  <c r="G210" i="9" s="1"/>
  <c r="J226" i="8"/>
  <c r="I226" i="8"/>
  <c r="D226" i="8"/>
  <c r="H198" i="6"/>
  <c r="C199" i="6" s="1"/>
  <c r="F199" i="6"/>
  <c r="G199" i="6" s="1"/>
  <c r="B210" i="10" l="1"/>
  <c r="D210" i="10" s="1"/>
  <c r="H212" i="11"/>
  <c r="J213" i="11" s="1"/>
  <c r="F213" i="11"/>
  <c r="G213" i="11" s="1"/>
  <c r="B213" i="11"/>
  <c r="D212" i="11"/>
  <c r="C210" i="10"/>
  <c r="E210" i="10" s="1"/>
  <c r="C213" i="11"/>
  <c r="J210" i="9"/>
  <c r="I210" i="9"/>
  <c r="J210" i="10"/>
  <c r="E210" i="9"/>
  <c r="B210" i="9"/>
  <c r="H226" i="8"/>
  <c r="B227" i="8" s="1"/>
  <c r="F227" i="8"/>
  <c r="G227" i="8" s="1"/>
  <c r="E199" i="6"/>
  <c r="B199" i="6"/>
  <c r="I199" i="6"/>
  <c r="J199" i="6"/>
  <c r="E213" i="11" l="1"/>
  <c r="I213" i="11"/>
  <c r="D213" i="11"/>
  <c r="C227" i="8"/>
  <c r="E227" i="8" s="1"/>
  <c r="H210" i="10"/>
  <c r="B211" i="10" s="1"/>
  <c r="F211" i="10"/>
  <c r="G211" i="10" s="1"/>
  <c r="D210" i="9"/>
  <c r="H210" i="9"/>
  <c r="C211" i="9" s="1"/>
  <c r="F211" i="9"/>
  <c r="G211" i="9" s="1"/>
  <c r="J227" i="8"/>
  <c r="I227" i="8"/>
  <c r="D227" i="8"/>
  <c r="D199" i="6"/>
  <c r="H199" i="6"/>
  <c r="I200" i="6" s="1"/>
  <c r="F200" i="6"/>
  <c r="G200" i="6" s="1"/>
  <c r="J211" i="10" l="1"/>
  <c r="C211" i="10"/>
  <c r="E211" i="10" s="1"/>
  <c r="I211" i="10"/>
  <c r="H213" i="11"/>
  <c r="B214" i="11" s="1"/>
  <c r="F214" i="11"/>
  <c r="G214" i="11" s="1"/>
  <c r="C214" i="11"/>
  <c r="D211" i="10"/>
  <c r="E211" i="9"/>
  <c r="J211" i="9"/>
  <c r="I211" i="9"/>
  <c r="B211" i="9"/>
  <c r="H227" i="8"/>
  <c r="B228" i="8" s="1"/>
  <c r="F228" i="8"/>
  <c r="G228" i="8" s="1"/>
  <c r="C200" i="6"/>
  <c r="B200" i="6"/>
  <c r="J200" i="6"/>
  <c r="D214" i="11" l="1"/>
  <c r="J214" i="11"/>
  <c r="I214" i="11"/>
  <c r="E214" i="11"/>
  <c r="C228" i="8"/>
  <c r="E228" i="8" s="1"/>
  <c r="H211" i="10"/>
  <c r="C212" i="10" s="1"/>
  <c r="F212" i="10"/>
  <c r="G212" i="10" s="1"/>
  <c r="D211" i="9"/>
  <c r="H211" i="9"/>
  <c r="B212" i="9" s="1"/>
  <c r="F212" i="9"/>
  <c r="G212" i="9" s="1"/>
  <c r="J228" i="8"/>
  <c r="I228" i="8"/>
  <c r="D228" i="8"/>
  <c r="E200" i="6"/>
  <c r="D200" i="6"/>
  <c r="J212" i="9" l="1"/>
  <c r="I212" i="9"/>
  <c r="H214" i="11"/>
  <c r="C215" i="11" s="1"/>
  <c r="F215" i="11"/>
  <c r="G215" i="11" s="1"/>
  <c r="J215" i="11"/>
  <c r="I215" i="11"/>
  <c r="B215" i="11"/>
  <c r="E212" i="10"/>
  <c r="J212" i="10"/>
  <c r="I212" i="10"/>
  <c r="B212" i="10"/>
  <c r="D212" i="9"/>
  <c r="C212" i="9"/>
  <c r="H228" i="8"/>
  <c r="I229" i="8" s="1"/>
  <c r="F229" i="8"/>
  <c r="G229" i="8" s="1"/>
  <c r="H200" i="6"/>
  <c r="B201" i="6" s="1"/>
  <c r="F201" i="6"/>
  <c r="G201" i="6" s="1"/>
  <c r="E215" i="11" l="1"/>
  <c r="D215" i="11"/>
  <c r="C229" i="8"/>
  <c r="E229" i="8" s="1"/>
  <c r="H212" i="10"/>
  <c r="J213" i="10" s="1"/>
  <c r="F213" i="10"/>
  <c r="G213" i="10" s="1"/>
  <c r="D212" i="10"/>
  <c r="E212" i="9"/>
  <c r="J229" i="8"/>
  <c r="B229" i="8"/>
  <c r="D201" i="6"/>
  <c r="J201" i="6"/>
  <c r="I201" i="6"/>
  <c r="C201" i="6"/>
  <c r="C213" i="10" l="1"/>
  <c r="E213" i="10" s="1"/>
  <c r="B213" i="10"/>
  <c r="D213" i="10" s="1"/>
  <c r="H215" i="11"/>
  <c r="F216" i="11"/>
  <c r="G216" i="11" s="1"/>
  <c r="I213" i="10"/>
  <c r="H212" i="9"/>
  <c r="J213" i="9" s="1"/>
  <c r="F213" i="9"/>
  <c r="G213" i="9" s="1"/>
  <c r="H229" i="8"/>
  <c r="B230" i="8" s="1"/>
  <c r="F230" i="8"/>
  <c r="G230" i="8" s="1"/>
  <c r="D229" i="8"/>
  <c r="E201" i="6"/>
  <c r="C216" i="11" l="1"/>
  <c r="I216" i="11"/>
  <c r="J216" i="11"/>
  <c r="B216" i="11"/>
  <c r="B213" i="9"/>
  <c r="D213" i="9" s="1"/>
  <c r="C213" i="9"/>
  <c r="E213" i="9" s="1"/>
  <c r="I213" i="9"/>
  <c r="H213" i="10"/>
  <c r="C214" i="10" s="1"/>
  <c r="F214" i="10"/>
  <c r="G214" i="10" s="1"/>
  <c r="C230" i="8"/>
  <c r="E230" i="8" s="1"/>
  <c r="I230" i="8"/>
  <c r="J230" i="8"/>
  <c r="D230" i="8"/>
  <c r="H201" i="6"/>
  <c r="B202" i="6" s="1"/>
  <c r="F202" i="6"/>
  <c r="G202" i="6" s="1"/>
  <c r="B214" i="10" l="1"/>
  <c r="D214" i="10" s="1"/>
  <c r="D216" i="11"/>
  <c r="J214" i="10"/>
  <c r="I214" i="10"/>
  <c r="E216" i="11"/>
  <c r="E214" i="10"/>
  <c r="H213" i="9"/>
  <c r="C214" i="9" s="1"/>
  <c r="F214" i="9"/>
  <c r="G214" i="9" s="1"/>
  <c r="H230" i="8"/>
  <c r="B231" i="8" s="1"/>
  <c r="F231" i="8"/>
  <c r="G231" i="8" s="1"/>
  <c r="I202" i="6"/>
  <c r="C202" i="6"/>
  <c r="E202" i="6" s="1"/>
  <c r="D202" i="6"/>
  <c r="J202" i="6"/>
  <c r="C231" i="8" l="1"/>
  <c r="E231" i="8" s="1"/>
  <c r="H216" i="11"/>
  <c r="F217" i="11"/>
  <c r="G217" i="11" s="1"/>
  <c r="H214" i="10"/>
  <c r="F215" i="10"/>
  <c r="G215" i="10" s="1"/>
  <c r="C215" i="10"/>
  <c r="E214" i="9"/>
  <c r="I214" i="9"/>
  <c r="B214" i="9"/>
  <c r="J214" i="9"/>
  <c r="D231" i="8"/>
  <c r="I231" i="8"/>
  <c r="J231" i="8"/>
  <c r="H202" i="6"/>
  <c r="B203" i="6" s="1"/>
  <c r="F203" i="6"/>
  <c r="G203" i="6" s="1"/>
  <c r="I217" i="11" l="1"/>
  <c r="C217" i="11"/>
  <c r="J217" i="11"/>
  <c r="B217" i="11"/>
  <c r="E215" i="10"/>
  <c r="J215" i="10"/>
  <c r="B215" i="10"/>
  <c r="I215" i="10"/>
  <c r="H214" i="9"/>
  <c r="J215" i="9" s="1"/>
  <c r="F215" i="9"/>
  <c r="G215" i="9" s="1"/>
  <c r="D214" i="9"/>
  <c r="H231" i="8"/>
  <c r="C232" i="8" s="1"/>
  <c r="E232" i="8" s="1"/>
  <c r="F232" i="8"/>
  <c r="G232" i="8" s="1"/>
  <c r="I203" i="6"/>
  <c r="J203" i="6"/>
  <c r="D203" i="6"/>
  <c r="C203" i="6"/>
  <c r="D217" i="11" l="1"/>
  <c r="B215" i="9"/>
  <c r="D215" i="9" s="1"/>
  <c r="E217" i="11"/>
  <c r="H215" i="10"/>
  <c r="I216" i="10" s="1"/>
  <c r="F216" i="10"/>
  <c r="G216" i="10" s="1"/>
  <c r="D215" i="10"/>
  <c r="C215" i="9"/>
  <c r="E215" i="9" s="1"/>
  <c r="B232" i="8"/>
  <c r="D232" i="8" s="1"/>
  <c r="I232" i="8"/>
  <c r="I215" i="9"/>
  <c r="J232" i="8"/>
  <c r="E203" i="6"/>
  <c r="C216" i="10" l="1"/>
  <c r="E216" i="10" s="1"/>
  <c r="H217" i="11"/>
  <c r="F218" i="11"/>
  <c r="G218" i="11" s="1"/>
  <c r="B216" i="10"/>
  <c r="D216" i="10" s="1"/>
  <c r="C218" i="11"/>
  <c r="B218" i="11"/>
  <c r="J216" i="10"/>
  <c r="H215" i="9"/>
  <c r="I216" i="9" s="1"/>
  <c r="F216" i="9"/>
  <c r="G216" i="9" s="1"/>
  <c r="H232" i="8"/>
  <c r="C233" i="8" s="1"/>
  <c r="E233" i="8" s="1"/>
  <c r="F233" i="8"/>
  <c r="G233" i="8" s="1"/>
  <c r="H203" i="6"/>
  <c r="J204" i="6" s="1"/>
  <c r="F204" i="6"/>
  <c r="G204" i="6" s="1"/>
  <c r="E218" i="11" l="1"/>
  <c r="D218" i="11"/>
  <c r="I218" i="11"/>
  <c r="J218" i="11"/>
  <c r="C216" i="9"/>
  <c r="E216" i="9" s="1"/>
  <c r="B216" i="9"/>
  <c r="D216" i="9" s="1"/>
  <c r="H216" i="10"/>
  <c r="B217" i="10" s="1"/>
  <c r="F217" i="10"/>
  <c r="G217" i="10" s="1"/>
  <c r="J216" i="9"/>
  <c r="B233" i="8"/>
  <c r="I233" i="8"/>
  <c r="J233" i="8"/>
  <c r="C204" i="6"/>
  <c r="B204" i="6"/>
  <c r="I204" i="6"/>
  <c r="J217" i="10" l="1"/>
  <c r="H218" i="11"/>
  <c r="J219" i="11" s="1"/>
  <c r="F219" i="11"/>
  <c r="G219" i="11" s="1"/>
  <c r="C219" i="11"/>
  <c r="D217" i="10"/>
  <c r="C217" i="10"/>
  <c r="I217" i="10"/>
  <c r="H216" i="9"/>
  <c r="B217" i="9" s="1"/>
  <c r="F217" i="9"/>
  <c r="G217" i="9" s="1"/>
  <c r="D233" i="8"/>
  <c r="H233" i="8"/>
  <c r="B234" i="8" s="1"/>
  <c r="F234" i="8"/>
  <c r="G234" i="8" s="1"/>
  <c r="E204" i="6"/>
  <c r="D204" i="6"/>
  <c r="B219" i="11" l="1"/>
  <c r="D219" i="11" s="1"/>
  <c r="E219" i="11"/>
  <c r="I219" i="11"/>
  <c r="E217" i="10"/>
  <c r="D217" i="9"/>
  <c r="C217" i="9"/>
  <c r="I217" i="9"/>
  <c r="C234" i="8"/>
  <c r="E234" i="8" s="1"/>
  <c r="J217" i="9"/>
  <c r="D234" i="8"/>
  <c r="I234" i="8"/>
  <c r="J234" i="8"/>
  <c r="H204" i="6"/>
  <c r="B205" i="6" s="1"/>
  <c r="F205" i="6"/>
  <c r="G205" i="6" s="1"/>
  <c r="H219" i="11" l="1"/>
  <c r="B220" i="11" s="1"/>
  <c r="F220" i="11"/>
  <c r="G220" i="11" s="1"/>
  <c r="J220" i="11"/>
  <c r="I220" i="11"/>
  <c r="C220" i="11"/>
  <c r="H217" i="10"/>
  <c r="C218" i="10" s="1"/>
  <c r="F218" i="10"/>
  <c r="G218" i="10" s="1"/>
  <c r="E217" i="9"/>
  <c r="H234" i="8"/>
  <c r="J235" i="8" s="1"/>
  <c r="F235" i="8"/>
  <c r="G235" i="8" s="1"/>
  <c r="I205" i="6"/>
  <c r="J205" i="6"/>
  <c r="C205" i="6"/>
  <c r="E205" i="6" s="1"/>
  <c r="D205" i="6"/>
  <c r="C235" i="8" l="1"/>
  <c r="E235" i="8" s="1"/>
  <c r="D220" i="11"/>
  <c r="E220" i="11"/>
  <c r="B218" i="10"/>
  <c r="D218" i="10" s="1"/>
  <c r="E218" i="10"/>
  <c r="J218" i="10"/>
  <c r="I218" i="10"/>
  <c r="H217" i="9"/>
  <c r="C218" i="9" s="1"/>
  <c r="F218" i="9"/>
  <c r="G218" i="9" s="1"/>
  <c r="B235" i="8"/>
  <c r="D235" i="8" s="1"/>
  <c r="I235" i="8"/>
  <c r="H205" i="6"/>
  <c r="C206" i="6" s="1"/>
  <c r="F206" i="6"/>
  <c r="G206" i="6" s="1"/>
  <c r="H220" i="11" l="1"/>
  <c r="F221" i="11"/>
  <c r="G221" i="11" s="1"/>
  <c r="C221" i="11"/>
  <c r="B221" i="11"/>
  <c r="H218" i="10"/>
  <c r="J219" i="10" s="1"/>
  <c r="F219" i="10"/>
  <c r="G219" i="10" s="1"/>
  <c r="E218" i="9"/>
  <c r="B218" i="9"/>
  <c r="I218" i="9"/>
  <c r="J218" i="9"/>
  <c r="H235" i="8"/>
  <c r="I236" i="8" s="1"/>
  <c r="F236" i="8"/>
  <c r="G236" i="8" s="1"/>
  <c r="B206" i="6"/>
  <c r="D206" i="6" s="1"/>
  <c r="E206" i="6"/>
  <c r="J206" i="6"/>
  <c r="I206" i="6"/>
  <c r="B219" i="10" l="1"/>
  <c r="C236" i="8"/>
  <c r="E236" i="8" s="1"/>
  <c r="C219" i="10"/>
  <c r="E219" i="10" s="1"/>
  <c r="E221" i="11"/>
  <c r="D221" i="11"/>
  <c r="I221" i="11"/>
  <c r="J221" i="11"/>
  <c r="I219" i="10"/>
  <c r="D219" i="10"/>
  <c r="D218" i="9"/>
  <c r="H218" i="9"/>
  <c r="B219" i="9" s="1"/>
  <c r="F219" i="9"/>
  <c r="G219" i="9" s="1"/>
  <c r="B236" i="8"/>
  <c r="D236" i="8" s="1"/>
  <c r="J236" i="8"/>
  <c r="H206" i="6"/>
  <c r="B207" i="6" s="1"/>
  <c r="F207" i="6"/>
  <c r="G207" i="6" s="1"/>
  <c r="H221" i="11" l="1"/>
  <c r="J222" i="11" s="1"/>
  <c r="F222" i="11"/>
  <c r="G222" i="11" s="1"/>
  <c r="C222" i="11"/>
  <c r="C219" i="9"/>
  <c r="E219" i="9" s="1"/>
  <c r="H219" i="10"/>
  <c r="B220" i="10" s="1"/>
  <c r="F220" i="10"/>
  <c r="G220" i="10" s="1"/>
  <c r="D219" i="9"/>
  <c r="J219" i="9"/>
  <c r="I219" i="9"/>
  <c r="H236" i="8"/>
  <c r="B237" i="8" s="1"/>
  <c r="F237" i="8"/>
  <c r="G237" i="8" s="1"/>
  <c r="I207" i="6"/>
  <c r="J207" i="6"/>
  <c r="D207" i="6"/>
  <c r="C207" i="6"/>
  <c r="B222" i="11" l="1"/>
  <c r="C220" i="10"/>
  <c r="E220" i="10" s="1"/>
  <c r="I222" i="11"/>
  <c r="E222" i="11"/>
  <c r="I220" i="10"/>
  <c r="D220" i="10"/>
  <c r="J220" i="10"/>
  <c r="H219" i="9"/>
  <c r="C220" i="9" s="1"/>
  <c r="F220" i="9"/>
  <c r="G220" i="9" s="1"/>
  <c r="I237" i="8"/>
  <c r="J237" i="8"/>
  <c r="C237" i="8"/>
  <c r="E237" i="8" s="1"/>
  <c r="D237" i="8"/>
  <c r="E207" i="6"/>
  <c r="H222" i="11" l="1"/>
  <c r="I223" i="11" s="1"/>
  <c r="F223" i="11"/>
  <c r="G223" i="11" s="1"/>
  <c r="B223" i="11"/>
  <c r="D222" i="11"/>
  <c r="J220" i="9"/>
  <c r="H220" i="10"/>
  <c r="B221" i="10" s="1"/>
  <c r="F221" i="10"/>
  <c r="G221" i="10" s="1"/>
  <c r="I220" i="9"/>
  <c r="E220" i="9"/>
  <c r="B220" i="9"/>
  <c r="H237" i="8"/>
  <c r="C238" i="8" s="1"/>
  <c r="E238" i="8" s="1"/>
  <c r="F238" i="8"/>
  <c r="G238" i="8" s="1"/>
  <c r="H207" i="6"/>
  <c r="C208" i="6" s="1"/>
  <c r="F208" i="6"/>
  <c r="G208" i="6" s="1"/>
  <c r="I221" i="10" l="1"/>
  <c r="J221" i="10"/>
  <c r="D223" i="11"/>
  <c r="C223" i="11"/>
  <c r="J238" i="8"/>
  <c r="J223" i="11"/>
  <c r="D221" i="10"/>
  <c r="C221" i="10"/>
  <c r="D220" i="9"/>
  <c r="H220" i="9"/>
  <c r="C221" i="9" s="1"/>
  <c r="F221" i="9"/>
  <c r="G221" i="9" s="1"/>
  <c r="I238" i="8"/>
  <c r="B238" i="8"/>
  <c r="I208" i="6"/>
  <c r="J208" i="6"/>
  <c r="B208" i="6"/>
  <c r="D208" i="6" s="1"/>
  <c r="E208" i="6"/>
  <c r="E223" i="11" l="1"/>
  <c r="E221" i="10"/>
  <c r="J221" i="9"/>
  <c r="I221" i="9"/>
  <c r="B221" i="9"/>
  <c r="E221" i="9"/>
  <c r="D238" i="8"/>
  <c r="H238" i="8"/>
  <c r="C239" i="8" s="1"/>
  <c r="E239" i="8" s="1"/>
  <c r="F239" i="8"/>
  <c r="G239" i="8" s="1"/>
  <c r="H208" i="6"/>
  <c r="F209" i="6"/>
  <c r="G209" i="6" s="1"/>
  <c r="H223" i="11" l="1"/>
  <c r="F224" i="11"/>
  <c r="G224" i="11" s="1"/>
  <c r="I224" i="11"/>
  <c r="J224" i="11"/>
  <c r="B224" i="11"/>
  <c r="C224" i="11"/>
  <c r="H221" i="10"/>
  <c r="I222" i="10" s="1"/>
  <c r="F222" i="10"/>
  <c r="G222" i="10" s="1"/>
  <c r="H221" i="9"/>
  <c r="B222" i="9" s="1"/>
  <c r="F222" i="9"/>
  <c r="G222" i="9" s="1"/>
  <c r="D221" i="9"/>
  <c r="J239" i="8"/>
  <c r="I239" i="8"/>
  <c r="B239" i="8"/>
  <c r="I209" i="6"/>
  <c r="J209" i="6"/>
  <c r="C209" i="6"/>
  <c r="B209" i="6"/>
  <c r="B222" i="10" l="1"/>
  <c r="D222" i="10" s="1"/>
  <c r="D224" i="11"/>
  <c r="C222" i="10"/>
  <c r="E222" i="10" s="1"/>
  <c r="J222" i="10"/>
  <c r="E224" i="11"/>
  <c r="J222" i="9"/>
  <c r="C222" i="9"/>
  <c r="E222" i="9" s="1"/>
  <c r="I222" i="9"/>
  <c r="D222" i="9"/>
  <c r="D239" i="8"/>
  <c r="H239" i="8"/>
  <c r="I240" i="8" s="1"/>
  <c r="F240" i="8"/>
  <c r="G240" i="8" s="1"/>
  <c r="E209" i="6"/>
  <c r="D209" i="6"/>
  <c r="H224" i="11" l="1"/>
  <c r="F225" i="11"/>
  <c r="G225" i="11" s="1"/>
  <c r="H222" i="10"/>
  <c r="B223" i="10" s="1"/>
  <c r="F223" i="10"/>
  <c r="G223" i="10" s="1"/>
  <c r="C223" i="10"/>
  <c r="I223" i="10"/>
  <c r="J223" i="10"/>
  <c r="C240" i="8"/>
  <c r="E240" i="8" s="1"/>
  <c r="H222" i="9"/>
  <c r="C223" i="9" s="1"/>
  <c r="F223" i="9"/>
  <c r="G223" i="9" s="1"/>
  <c r="J240" i="8"/>
  <c r="B240" i="8"/>
  <c r="H209" i="6"/>
  <c r="C210" i="6" s="1"/>
  <c r="F210" i="6"/>
  <c r="G210" i="6" s="1"/>
  <c r="J225" i="11" l="1"/>
  <c r="I225" i="11"/>
  <c r="C225" i="11"/>
  <c r="B225" i="11"/>
  <c r="E223" i="10"/>
  <c r="D223" i="10"/>
  <c r="E223" i="9"/>
  <c r="B223" i="9"/>
  <c r="J223" i="9"/>
  <c r="I223" i="9"/>
  <c r="D240" i="8"/>
  <c r="H240" i="8"/>
  <c r="B241" i="8" s="1"/>
  <c r="F241" i="8"/>
  <c r="G241" i="8" s="1"/>
  <c r="B210" i="6"/>
  <c r="D210" i="6" s="1"/>
  <c r="E210" i="6"/>
  <c r="J210" i="6"/>
  <c r="I210" i="6"/>
  <c r="D225" i="11" l="1"/>
  <c r="E225" i="11"/>
  <c r="H223" i="10"/>
  <c r="B224" i="10" s="1"/>
  <c r="F224" i="10"/>
  <c r="G224" i="10" s="1"/>
  <c r="D223" i="9"/>
  <c r="I241" i="8"/>
  <c r="H223" i="9"/>
  <c r="B224" i="9" s="1"/>
  <c r="F224" i="9"/>
  <c r="G224" i="9" s="1"/>
  <c r="J241" i="8"/>
  <c r="C241" i="8"/>
  <c r="E241" i="8" s="1"/>
  <c r="D241" i="8"/>
  <c r="H210" i="6"/>
  <c r="C211" i="6" s="1"/>
  <c r="F211" i="6"/>
  <c r="G211" i="6" s="1"/>
  <c r="I224" i="9" l="1"/>
  <c r="J224" i="10"/>
  <c r="H225" i="11"/>
  <c r="B226" i="11" s="1"/>
  <c r="F226" i="11"/>
  <c r="G226" i="11" s="1"/>
  <c r="I224" i="10"/>
  <c r="C226" i="11"/>
  <c r="J224" i="9"/>
  <c r="C224" i="10"/>
  <c r="E224" i="10" s="1"/>
  <c r="D224" i="10"/>
  <c r="D224" i="9"/>
  <c r="C224" i="9"/>
  <c r="H241" i="8"/>
  <c r="B242" i="8" s="1"/>
  <c r="F242" i="8"/>
  <c r="G242" i="8" s="1"/>
  <c r="E211" i="6"/>
  <c r="I211" i="6"/>
  <c r="J211" i="6"/>
  <c r="B211" i="6"/>
  <c r="I226" i="11" l="1"/>
  <c r="J226" i="11"/>
  <c r="E226" i="11"/>
  <c r="D226" i="11"/>
  <c r="H224" i="10"/>
  <c r="C225" i="10" s="1"/>
  <c r="F225" i="10"/>
  <c r="G225" i="10" s="1"/>
  <c r="E224" i="9"/>
  <c r="D242" i="8"/>
  <c r="J242" i="8"/>
  <c r="I242" i="8"/>
  <c r="C242" i="8"/>
  <c r="E242" i="8" s="1"/>
  <c r="D211" i="6"/>
  <c r="H211" i="6"/>
  <c r="I212" i="6" s="1"/>
  <c r="F212" i="6"/>
  <c r="G212" i="6" s="1"/>
  <c r="H226" i="11" l="1"/>
  <c r="B227" i="11" s="1"/>
  <c r="F227" i="11"/>
  <c r="G227" i="11" s="1"/>
  <c r="J225" i="10"/>
  <c r="C227" i="11"/>
  <c r="I225" i="10"/>
  <c r="B225" i="10"/>
  <c r="D225" i="10" s="1"/>
  <c r="I227" i="11"/>
  <c r="J227" i="11"/>
  <c r="E225" i="10"/>
  <c r="H224" i="9"/>
  <c r="B225" i="9" s="1"/>
  <c r="F225" i="9"/>
  <c r="G225" i="9" s="1"/>
  <c r="C212" i="6"/>
  <c r="B212" i="6"/>
  <c r="J212" i="6"/>
  <c r="E227" i="11" l="1"/>
  <c r="D227" i="11"/>
  <c r="H225" i="10"/>
  <c r="J226" i="10" s="1"/>
  <c r="F226" i="10"/>
  <c r="G226" i="10" s="1"/>
  <c r="C225" i="9"/>
  <c r="E225" i="9" s="1"/>
  <c r="I225" i="9"/>
  <c r="J225" i="9"/>
  <c r="I226" i="10"/>
  <c r="D225" i="9"/>
  <c r="H242" i="8"/>
  <c r="B243" i="8" s="1"/>
  <c r="F243" i="8"/>
  <c r="G243" i="8" s="1"/>
  <c r="D212" i="6"/>
  <c r="E212" i="6"/>
  <c r="C226" i="10" l="1"/>
  <c r="E226" i="10" s="1"/>
  <c r="H227" i="11"/>
  <c r="B228" i="11" s="1"/>
  <c r="F228" i="11"/>
  <c r="G228" i="11" s="1"/>
  <c r="B226" i="10"/>
  <c r="D226" i="10" s="1"/>
  <c r="C228" i="11"/>
  <c r="I228" i="11"/>
  <c r="J228" i="11"/>
  <c r="J243" i="8"/>
  <c r="I243" i="8"/>
  <c r="H225" i="9"/>
  <c r="B226" i="9" s="1"/>
  <c r="F226" i="9"/>
  <c r="G226" i="9" s="1"/>
  <c r="C243" i="8"/>
  <c r="E243" i="8" s="1"/>
  <c r="D243" i="8"/>
  <c r="H212" i="6"/>
  <c r="C213" i="6" s="1"/>
  <c r="F213" i="6"/>
  <c r="G213" i="6" s="1"/>
  <c r="E228" i="11" l="1"/>
  <c r="D228" i="11"/>
  <c r="H226" i="10"/>
  <c r="C227" i="10" s="1"/>
  <c r="F227" i="10"/>
  <c r="G227" i="10" s="1"/>
  <c r="D226" i="9"/>
  <c r="I226" i="9"/>
  <c r="J226" i="9"/>
  <c r="C226" i="9"/>
  <c r="I213" i="6"/>
  <c r="H243" i="8"/>
  <c r="C244" i="8" s="1"/>
  <c r="E244" i="8" s="1"/>
  <c r="F244" i="8"/>
  <c r="G244" i="8" s="1"/>
  <c r="J213" i="6"/>
  <c r="E213" i="6"/>
  <c r="B213" i="6"/>
  <c r="H228" i="11" l="1"/>
  <c r="F229" i="11"/>
  <c r="G229" i="11" s="1"/>
  <c r="C229" i="11"/>
  <c r="I229" i="11"/>
  <c r="B229" i="11"/>
  <c r="J229" i="11"/>
  <c r="E227" i="10"/>
  <c r="B227" i="10"/>
  <c r="J227" i="10"/>
  <c r="I227" i="10"/>
  <c r="E226" i="9"/>
  <c r="J244" i="8"/>
  <c r="I244" i="8"/>
  <c r="B244" i="8"/>
  <c r="D213" i="6"/>
  <c r="H213" i="6"/>
  <c r="C214" i="6" s="1"/>
  <c r="F214" i="6"/>
  <c r="G214" i="6" s="1"/>
  <c r="E229" i="11" l="1"/>
  <c r="D229" i="11"/>
  <c r="H227" i="10"/>
  <c r="J228" i="10" s="1"/>
  <c r="F228" i="10"/>
  <c r="G228" i="10" s="1"/>
  <c r="D227" i="10"/>
  <c r="H226" i="9"/>
  <c r="C227" i="9" s="1"/>
  <c r="F227" i="9"/>
  <c r="G227" i="9" s="1"/>
  <c r="D244" i="8"/>
  <c r="H244" i="8"/>
  <c r="B245" i="8" s="1"/>
  <c r="F245" i="8"/>
  <c r="G245" i="8" s="1"/>
  <c r="C245" i="8"/>
  <c r="E245" i="8" s="1"/>
  <c r="E214" i="6"/>
  <c r="I214" i="6"/>
  <c r="J214" i="6"/>
  <c r="B214" i="6"/>
  <c r="C228" i="10" l="1"/>
  <c r="E228" i="10" s="1"/>
  <c r="B228" i="10"/>
  <c r="D228" i="10" s="1"/>
  <c r="I228" i="10"/>
  <c r="H229" i="11"/>
  <c r="C230" i="11" s="1"/>
  <c r="F230" i="11"/>
  <c r="G230" i="11" s="1"/>
  <c r="E227" i="9"/>
  <c r="B227" i="9"/>
  <c r="I227" i="9"/>
  <c r="J227" i="9"/>
  <c r="D245" i="8"/>
  <c r="I245" i="8"/>
  <c r="J245" i="8"/>
  <c r="H214" i="6"/>
  <c r="I215" i="6" s="1"/>
  <c r="F215" i="6"/>
  <c r="G215" i="6" s="1"/>
  <c r="D214" i="6"/>
  <c r="J230" i="11" l="1"/>
  <c r="B230" i="11"/>
  <c r="I230" i="11"/>
  <c r="E230" i="11"/>
  <c r="H228" i="10"/>
  <c r="C229" i="10" s="1"/>
  <c r="F229" i="10"/>
  <c r="G229" i="10" s="1"/>
  <c r="D227" i="9"/>
  <c r="H227" i="9"/>
  <c r="B228" i="9" s="1"/>
  <c r="F228" i="9"/>
  <c r="G228" i="9" s="1"/>
  <c r="H245" i="8"/>
  <c r="C246" i="8" s="1"/>
  <c r="E246" i="8" s="1"/>
  <c r="F246" i="8"/>
  <c r="G246" i="8" s="1"/>
  <c r="C215" i="6"/>
  <c r="B215" i="6"/>
  <c r="J215" i="6"/>
  <c r="J228" i="9" l="1"/>
  <c r="I228" i="9"/>
  <c r="H230" i="11"/>
  <c r="C231" i="11" s="1"/>
  <c r="F231" i="11"/>
  <c r="G231" i="11" s="1"/>
  <c r="D230" i="11"/>
  <c r="J231" i="11"/>
  <c r="E229" i="10"/>
  <c r="C228" i="9"/>
  <c r="E228" i="9" s="1"/>
  <c r="B229" i="10"/>
  <c r="J229" i="10"/>
  <c r="I229" i="10"/>
  <c r="D228" i="9"/>
  <c r="B246" i="8"/>
  <c r="D246" i="8" s="1"/>
  <c r="J246" i="8"/>
  <c r="I246" i="8"/>
  <c r="E215" i="6"/>
  <c r="D215" i="6"/>
  <c r="I231" i="11" l="1"/>
  <c r="B231" i="11"/>
  <c r="D231" i="11" s="1"/>
  <c r="E231" i="11"/>
  <c r="H229" i="10"/>
  <c r="I230" i="10" s="1"/>
  <c r="F230" i="10"/>
  <c r="G230" i="10" s="1"/>
  <c r="D229" i="10"/>
  <c r="H228" i="9"/>
  <c r="B229" i="9" s="1"/>
  <c r="F229" i="9"/>
  <c r="G229" i="9" s="1"/>
  <c r="H246" i="8"/>
  <c r="C247" i="8" s="1"/>
  <c r="E247" i="8" s="1"/>
  <c r="F247" i="8"/>
  <c r="G247" i="8" s="1"/>
  <c r="H215" i="6"/>
  <c r="B216" i="6" s="1"/>
  <c r="F216" i="6"/>
  <c r="G216" i="6" s="1"/>
  <c r="C230" i="10" l="1"/>
  <c r="E230" i="10" s="1"/>
  <c r="B230" i="10"/>
  <c r="D230" i="10" s="1"/>
  <c r="H231" i="11"/>
  <c r="C232" i="11" s="1"/>
  <c r="F232" i="11"/>
  <c r="G232" i="11" s="1"/>
  <c r="J230" i="10"/>
  <c r="D229" i="9"/>
  <c r="J229" i="9"/>
  <c r="I229" i="9"/>
  <c r="C229" i="9"/>
  <c r="B247" i="8"/>
  <c r="J247" i="8"/>
  <c r="I247" i="8"/>
  <c r="C216" i="6"/>
  <c r="E216" i="6" s="1"/>
  <c r="I216" i="6"/>
  <c r="J216" i="6"/>
  <c r="D216" i="6"/>
  <c r="E232" i="11" l="1"/>
  <c r="J232" i="11"/>
  <c r="I232" i="11"/>
  <c r="B232" i="11"/>
  <c r="H230" i="10"/>
  <c r="B231" i="10" s="1"/>
  <c r="F231" i="10"/>
  <c r="G231" i="10" s="1"/>
  <c r="E229" i="9"/>
  <c r="D247" i="8"/>
  <c r="H247" i="8"/>
  <c r="I248" i="8" s="1"/>
  <c r="F248" i="8"/>
  <c r="G248" i="8" s="1"/>
  <c r="H216" i="6"/>
  <c r="J217" i="6" s="1"/>
  <c r="F217" i="6"/>
  <c r="G217" i="6" s="1"/>
  <c r="C231" i="10" l="1"/>
  <c r="E231" i="10" s="1"/>
  <c r="I231" i="10"/>
  <c r="J231" i="10"/>
  <c r="H232" i="11"/>
  <c r="J233" i="11" s="1"/>
  <c r="F233" i="11"/>
  <c r="G233" i="11" s="1"/>
  <c r="B233" i="11"/>
  <c r="D232" i="11"/>
  <c r="D231" i="10"/>
  <c r="H229" i="9"/>
  <c r="J230" i="9" s="1"/>
  <c r="F230" i="9"/>
  <c r="G230" i="9" s="1"/>
  <c r="C248" i="8"/>
  <c r="E248" i="8" s="1"/>
  <c r="B248" i="8"/>
  <c r="J248" i="8"/>
  <c r="C217" i="6"/>
  <c r="E217" i="6" s="1"/>
  <c r="I217" i="6"/>
  <c r="B217" i="6"/>
  <c r="I233" i="11" l="1"/>
  <c r="C233" i="11"/>
  <c r="D233" i="11"/>
  <c r="H231" i="10"/>
  <c r="C232" i="10" s="1"/>
  <c r="F232" i="10"/>
  <c r="G232" i="10" s="1"/>
  <c r="J232" i="10"/>
  <c r="I230" i="9"/>
  <c r="C230" i="9"/>
  <c r="E230" i="9" s="1"/>
  <c r="B230" i="9"/>
  <c r="H248" i="8"/>
  <c r="I249" i="8" s="1"/>
  <c r="F249" i="8"/>
  <c r="G249" i="8" s="1"/>
  <c r="C249" i="8"/>
  <c r="E249" i="8" s="1"/>
  <c r="D248" i="8"/>
  <c r="D217" i="6"/>
  <c r="H217" i="6"/>
  <c r="C218" i="6" s="1"/>
  <c r="F218" i="6"/>
  <c r="G218" i="6" s="1"/>
  <c r="B232" i="10" l="1"/>
  <c r="D232" i="10" s="1"/>
  <c r="I232" i="10"/>
  <c r="E233" i="11"/>
  <c r="E232" i="10"/>
  <c r="D230" i="9"/>
  <c r="B249" i="8"/>
  <c r="D249" i="8" s="1"/>
  <c r="H230" i="9"/>
  <c r="C231" i="9" s="1"/>
  <c r="F231" i="9"/>
  <c r="G231" i="9" s="1"/>
  <c r="J249" i="8"/>
  <c r="E218" i="6"/>
  <c r="B218" i="6"/>
  <c r="J218" i="6"/>
  <c r="I218" i="6"/>
  <c r="H233" i="11" l="1"/>
  <c r="F234" i="11"/>
  <c r="G234" i="11" s="1"/>
  <c r="C234" i="11"/>
  <c r="B234" i="11"/>
  <c r="H232" i="10"/>
  <c r="C233" i="10" s="1"/>
  <c r="F233" i="10"/>
  <c r="G233" i="10" s="1"/>
  <c r="E231" i="9"/>
  <c r="J231" i="9"/>
  <c r="I231" i="9"/>
  <c r="B231" i="9"/>
  <c r="H249" i="8"/>
  <c r="B250" i="8" s="1"/>
  <c r="F250" i="8"/>
  <c r="G250" i="8" s="1"/>
  <c r="D218" i="6"/>
  <c r="H218" i="6"/>
  <c r="J219" i="6" s="1"/>
  <c r="F219" i="6"/>
  <c r="G219" i="6" s="1"/>
  <c r="D234" i="11" l="1"/>
  <c r="E234" i="11"/>
  <c r="J234" i="11"/>
  <c r="I234" i="11"/>
  <c r="E233" i="10"/>
  <c r="C250" i="8"/>
  <c r="E250" i="8" s="1"/>
  <c r="B233" i="10"/>
  <c r="I233" i="10"/>
  <c r="J233" i="10"/>
  <c r="D231" i="9"/>
  <c r="H231" i="9"/>
  <c r="B232" i="9" s="1"/>
  <c r="F232" i="9"/>
  <c r="G232" i="9" s="1"/>
  <c r="D250" i="8"/>
  <c r="I250" i="8"/>
  <c r="J250" i="8"/>
  <c r="I219" i="6"/>
  <c r="B219" i="6"/>
  <c r="D219" i="6" s="1"/>
  <c r="C219" i="6"/>
  <c r="E219" i="6" s="1"/>
  <c r="H234" i="11" l="1"/>
  <c r="B235" i="11" s="1"/>
  <c r="F235" i="11"/>
  <c r="G235" i="11" s="1"/>
  <c r="D233" i="10"/>
  <c r="C232" i="9"/>
  <c r="E232" i="9" s="1"/>
  <c r="H233" i="10"/>
  <c r="B234" i="10" s="1"/>
  <c r="F234" i="10"/>
  <c r="G234" i="10" s="1"/>
  <c r="D232" i="9"/>
  <c r="J232" i="9"/>
  <c r="I232" i="9"/>
  <c r="H250" i="8"/>
  <c r="C251" i="8" s="1"/>
  <c r="E251" i="8" s="1"/>
  <c r="F251" i="8"/>
  <c r="G251" i="8" s="1"/>
  <c r="H219" i="6"/>
  <c r="B220" i="6" s="1"/>
  <c r="F220" i="6"/>
  <c r="G220" i="6" s="1"/>
  <c r="J234" i="10" l="1"/>
  <c r="I234" i="10"/>
  <c r="C234" i="10"/>
  <c r="E234" i="10" s="1"/>
  <c r="D235" i="11"/>
  <c r="J235" i="11"/>
  <c r="C235" i="11"/>
  <c r="I235" i="11"/>
  <c r="D234" i="10"/>
  <c r="B251" i="8"/>
  <c r="D251" i="8" s="1"/>
  <c r="I251" i="8"/>
  <c r="H232" i="9"/>
  <c r="I233" i="9" s="1"/>
  <c r="F233" i="9"/>
  <c r="G233" i="9" s="1"/>
  <c r="J251" i="8"/>
  <c r="D220" i="6"/>
  <c r="J220" i="6"/>
  <c r="I220" i="6"/>
  <c r="C220" i="6"/>
  <c r="E235" i="11" l="1"/>
  <c r="H234" i="10"/>
  <c r="I235" i="10" s="1"/>
  <c r="F235" i="10"/>
  <c r="G235" i="10" s="1"/>
  <c r="B233" i="9"/>
  <c r="C233" i="9"/>
  <c r="J233" i="9"/>
  <c r="H251" i="8"/>
  <c r="C252" i="8" s="1"/>
  <c r="E252" i="8" s="1"/>
  <c r="F252" i="8"/>
  <c r="G252" i="8" s="1"/>
  <c r="E220" i="6"/>
  <c r="J235" i="10" l="1"/>
  <c r="H235" i="11"/>
  <c r="B236" i="11" s="1"/>
  <c r="F236" i="11"/>
  <c r="G236" i="11" s="1"/>
  <c r="I236" i="11"/>
  <c r="C236" i="11"/>
  <c r="B235" i="10"/>
  <c r="D235" i="10" s="1"/>
  <c r="J236" i="11"/>
  <c r="C235" i="10"/>
  <c r="E233" i="9"/>
  <c r="D233" i="9"/>
  <c r="J252" i="8"/>
  <c r="I252" i="8"/>
  <c r="B252" i="8"/>
  <c r="H220" i="6"/>
  <c r="B221" i="6" s="1"/>
  <c r="F221" i="6"/>
  <c r="G221" i="6" s="1"/>
  <c r="I221" i="6" l="1"/>
  <c r="E236" i="11"/>
  <c r="D236" i="11"/>
  <c r="E235" i="10"/>
  <c r="H233" i="9"/>
  <c r="B234" i="9" s="1"/>
  <c r="F234" i="9"/>
  <c r="G234" i="9" s="1"/>
  <c r="D252" i="8"/>
  <c r="H252" i="8"/>
  <c r="B253" i="8" s="1"/>
  <c r="F253" i="8"/>
  <c r="G253" i="8" s="1"/>
  <c r="C221" i="6"/>
  <c r="E221" i="6" s="1"/>
  <c r="J221" i="6"/>
  <c r="D221" i="6"/>
  <c r="C234" i="9" l="1"/>
  <c r="E234" i="9" s="1"/>
  <c r="J234" i="9"/>
  <c r="I234" i="9"/>
  <c r="H236" i="11"/>
  <c r="F237" i="11"/>
  <c r="G237" i="11" s="1"/>
  <c r="C237" i="11"/>
  <c r="H235" i="10"/>
  <c r="B236" i="10" s="1"/>
  <c r="F236" i="10"/>
  <c r="G236" i="10" s="1"/>
  <c r="C253" i="8"/>
  <c r="E253" i="8" s="1"/>
  <c r="D234" i="9"/>
  <c r="D253" i="8"/>
  <c r="I253" i="8"/>
  <c r="J253" i="8"/>
  <c r="H221" i="6"/>
  <c r="C222" i="6" s="1"/>
  <c r="F222" i="6"/>
  <c r="G222" i="6" s="1"/>
  <c r="J236" i="10" l="1"/>
  <c r="E237" i="11"/>
  <c r="C236" i="10"/>
  <c r="E236" i="10" s="1"/>
  <c r="B237" i="11"/>
  <c r="J237" i="11"/>
  <c r="I237" i="11"/>
  <c r="I236" i="10"/>
  <c r="D236" i="10"/>
  <c r="H234" i="9"/>
  <c r="C235" i="9" s="1"/>
  <c r="F235" i="9"/>
  <c r="G235" i="9" s="1"/>
  <c r="H253" i="8"/>
  <c r="J254" i="8" s="1"/>
  <c r="F254" i="8"/>
  <c r="G254" i="8" s="1"/>
  <c r="B222" i="6"/>
  <c r="D222" i="6" s="1"/>
  <c r="J222" i="6"/>
  <c r="I222" i="6"/>
  <c r="E222" i="6"/>
  <c r="B254" i="8" l="1"/>
  <c r="C254" i="8"/>
  <c r="E254" i="8" s="1"/>
  <c r="D237" i="11"/>
  <c r="H237" i="11"/>
  <c r="I238" i="11" s="1"/>
  <c r="F238" i="11"/>
  <c r="G238" i="11" s="1"/>
  <c r="C238" i="11"/>
  <c r="H236" i="10"/>
  <c r="C237" i="10" s="1"/>
  <c r="F237" i="10"/>
  <c r="G237" i="10" s="1"/>
  <c r="E235" i="9"/>
  <c r="J235" i="9"/>
  <c r="I235" i="9"/>
  <c r="B235" i="9"/>
  <c r="I254" i="8"/>
  <c r="D254" i="8"/>
  <c r="H222" i="6"/>
  <c r="F223" i="6"/>
  <c r="G223" i="6" s="1"/>
  <c r="J238" i="11" l="1"/>
  <c r="E238" i="11"/>
  <c r="B238" i="11"/>
  <c r="E237" i="10"/>
  <c r="J237" i="10"/>
  <c r="I237" i="10"/>
  <c r="B237" i="10"/>
  <c r="H235" i="9"/>
  <c r="I236" i="9" s="1"/>
  <c r="F236" i="9"/>
  <c r="G236" i="9" s="1"/>
  <c r="D235" i="9"/>
  <c r="H254" i="8"/>
  <c r="B255" i="8" s="1"/>
  <c r="F255" i="8"/>
  <c r="G255" i="8" s="1"/>
  <c r="B223" i="6"/>
  <c r="J223" i="6"/>
  <c r="C223" i="6"/>
  <c r="I223" i="6"/>
  <c r="H238" i="11" l="1"/>
  <c r="F239" i="11"/>
  <c r="G239" i="11" s="1"/>
  <c r="C239" i="11"/>
  <c r="D238" i="11"/>
  <c r="B239" i="11"/>
  <c r="I239" i="11"/>
  <c r="J239" i="11"/>
  <c r="D237" i="10"/>
  <c r="H237" i="10"/>
  <c r="B238" i="10" s="1"/>
  <c r="F238" i="10"/>
  <c r="G238" i="10" s="1"/>
  <c r="C236" i="9"/>
  <c r="E236" i="9" s="1"/>
  <c r="B236" i="9"/>
  <c r="D236" i="9" s="1"/>
  <c r="C255" i="8"/>
  <c r="E255" i="8" s="1"/>
  <c r="J236" i="9"/>
  <c r="D255" i="8"/>
  <c r="I255" i="8"/>
  <c r="J255" i="8"/>
  <c r="E223" i="6"/>
  <c r="D223" i="6"/>
  <c r="I238" i="10" l="1"/>
  <c r="J238" i="10"/>
  <c r="D239" i="11"/>
  <c r="E239" i="11"/>
  <c r="D238" i="10"/>
  <c r="C238" i="10"/>
  <c r="H236" i="9"/>
  <c r="C237" i="9" s="1"/>
  <c r="F237" i="9"/>
  <c r="G237" i="9" s="1"/>
  <c r="H255" i="8"/>
  <c r="J256" i="8" s="1"/>
  <c r="F256" i="8"/>
  <c r="G256" i="8" s="1"/>
  <c r="H223" i="6"/>
  <c r="F224" i="6"/>
  <c r="G224" i="6" s="1"/>
  <c r="B237" i="9" l="1"/>
  <c r="H239" i="11"/>
  <c r="F240" i="11"/>
  <c r="G240" i="11" s="1"/>
  <c r="C240" i="11"/>
  <c r="B240" i="11"/>
  <c r="I240" i="11"/>
  <c r="J240" i="11"/>
  <c r="E238" i="10"/>
  <c r="J237" i="9"/>
  <c r="I237" i="9"/>
  <c r="D237" i="9"/>
  <c r="E237" i="9"/>
  <c r="B256" i="8"/>
  <c r="D256" i="8" s="1"/>
  <c r="C256" i="8"/>
  <c r="E256" i="8" s="1"/>
  <c r="I256" i="8"/>
  <c r="I224" i="6"/>
  <c r="B224" i="6"/>
  <c r="J224" i="6"/>
  <c r="C224" i="6"/>
  <c r="E240" i="11" l="1"/>
  <c r="D240" i="11"/>
  <c r="H238" i="10"/>
  <c r="B239" i="10" s="1"/>
  <c r="F239" i="10"/>
  <c r="G239" i="10" s="1"/>
  <c r="H237" i="9"/>
  <c r="J238" i="9" s="1"/>
  <c r="F238" i="9"/>
  <c r="G238" i="9" s="1"/>
  <c r="H256" i="8"/>
  <c r="J257" i="8" s="1"/>
  <c r="F257" i="8"/>
  <c r="G257" i="8" s="1"/>
  <c r="E224" i="6"/>
  <c r="D224" i="6"/>
  <c r="I239" i="10" l="1"/>
  <c r="J239" i="10"/>
  <c r="H240" i="11"/>
  <c r="F241" i="11"/>
  <c r="G241" i="11" s="1"/>
  <c r="C239" i="10"/>
  <c r="E239" i="10" s="1"/>
  <c r="C241" i="11"/>
  <c r="I238" i="9"/>
  <c r="D239" i="10"/>
  <c r="B238" i="9"/>
  <c r="D238" i="9" s="1"/>
  <c r="C238" i="9"/>
  <c r="E238" i="9" s="1"/>
  <c r="I257" i="8"/>
  <c r="B257" i="8"/>
  <c r="D257" i="8" s="1"/>
  <c r="C257" i="8"/>
  <c r="E257" i="8" s="1"/>
  <c r="H224" i="6"/>
  <c r="I225" i="6" s="1"/>
  <c r="F225" i="6"/>
  <c r="G225" i="6" s="1"/>
  <c r="E241" i="11" l="1"/>
  <c r="B241" i="11"/>
  <c r="I241" i="11"/>
  <c r="J241" i="11"/>
  <c r="H239" i="10"/>
  <c r="C240" i="10" s="1"/>
  <c r="F240" i="10"/>
  <c r="G240" i="10" s="1"/>
  <c r="H238" i="9"/>
  <c r="I239" i="9" s="1"/>
  <c r="F239" i="9"/>
  <c r="G239" i="9" s="1"/>
  <c r="H257" i="8"/>
  <c r="C258" i="8" s="1"/>
  <c r="E258" i="8" s="1"/>
  <c r="F258" i="8"/>
  <c r="G258" i="8" s="1"/>
  <c r="C225" i="6"/>
  <c r="E225" i="6" s="1"/>
  <c r="B225" i="6"/>
  <c r="D225" i="6" s="1"/>
  <c r="J225" i="6"/>
  <c r="J239" i="9" l="1"/>
  <c r="D241" i="11"/>
  <c r="H241" i="11"/>
  <c r="B242" i="11" s="1"/>
  <c r="F242" i="11"/>
  <c r="G242" i="11" s="1"/>
  <c r="J242" i="11"/>
  <c r="I242" i="11"/>
  <c r="C242" i="11"/>
  <c r="E240" i="10"/>
  <c r="B240" i="10"/>
  <c r="I240" i="10"/>
  <c r="J240" i="10"/>
  <c r="B239" i="9"/>
  <c r="J258" i="8"/>
  <c r="I258" i="8"/>
  <c r="C239" i="9"/>
  <c r="B258" i="8"/>
  <c r="D258" i="8" s="1"/>
  <c r="H225" i="6"/>
  <c r="F226" i="6"/>
  <c r="G226" i="6" s="1"/>
  <c r="D242" i="11" l="1"/>
  <c r="E242" i="11"/>
  <c r="H240" i="10"/>
  <c r="J241" i="10" s="1"/>
  <c r="F241" i="10"/>
  <c r="G241" i="10" s="1"/>
  <c r="D240" i="10"/>
  <c r="E239" i="9"/>
  <c r="D239" i="9"/>
  <c r="H258" i="8"/>
  <c r="C259" i="8" s="1"/>
  <c r="E259" i="8" s="1"/>
  <c r="F259" i="8"/>
  <c r="G259" i="8" s="1"/>
  <c r="J226" i="6"/>
  <c r="B226" i="6"/>
  <c r="I226" i="6"/>
  <c r="C226" i="6"/>
  <c r="H242" i="11" l="1"/>
  <c r="B243" i="11" s="1"/>
  <c r="F243" i="11"/>
  <c r="G243" i="11" s="1"/>
  <c r="C241" i="10"/>
  <c r="E241" i="10" s="1"/>
  <c r="C243" i="11"/>
  <c r="B241" i="10"/>
  <c r="D241" i="10" s="1"/>
  <c r="I241" i="10"/>
  <c r="H239" i="9"/>
  <c r="B240" i="9" s="1"/>
  <c r="F240" i="9"/>
  <c r="G240" i="9" s="1"/>
  <c r="B259" i="8"/>
  <c r="J259" i="8"/>
  <c r="I259" i="8"/>
  <c r="E226" i="6"/>
  <c r="D226" i="6"/>
  <c r="I240" i="9" l="1"/>
  <c r="D243" i="11"/>
  <c r="E243" i="11"/>
  <c r="I243" i="11"/>
  <c r="J243" i="11"/>
  <c r="H241" i="10"/>
  <c r="B242" i="10" s="1"/>
  <c r="F242" i="10"/>
  <c r="G242" i="10" s="1"/>
  <c r="C240" i="9"/>
  <c r="E240" i="9" s="1"/>
  <c r="J240" i="9"/>
  <c r="D240" i="9"/>
  <c r="D259" i="8"/>
  <c r="H259" i="8"/>
  <c r="J260" i="8" s="1"/>
  <c r="F260" i="8"/>
  <c r="G260" i="8" s="1"/>
  <c r="H226" i="6"/>
  <c r="C227" i="6" s="1"/>
  <c r="F227" i="6"/>
  <c r="G227" i="6" s="1"/>
  <c r="C242" i="10" l="1"/>
  <c r="E242" i="10" s="1"/>
  <c r="H243" i="11"/>
  <c r="B244" i="11" s="1"/>
  <c r="F244" i="11"/>
  <c r="G244" i="11" s="1"/>
  <c r="C244" i="11"/>
  <c r="I242" i="10"/>
  <c r="J242" i="10"/>
  <c r="D242" i="10"/>
  <c r="C260" i="8"/>
  <c r="E260" i="8" s="1"/>
  <c r="H240" i="9"/>
  <c r="C241" i="9" s="1"/>
  <c r="F241" i="9"/>
  <c r="G241" i="9" s="1"/>
  <c r="B260" i="8"/>
  <c r="B227" i="6"/>
  <c r="D227" i="6" s="1"/>
  <c r="I260" i="8"/>
  <c r="J227" i="6"/>
  <c r="I227" i="6"/>
  <c r="E227" i="6"/>
  <c r="D244" i="11" l="1"/>
  <c r="E244" i="11"/>
  <c r="J244" i="11"/>
  <c r="I244" i="11"/>
  <c r="H242" i="10"/>
  <c r="B243" i="10" s="1"/>
  <c r="F243" i="10"/>
  <c r="G243" i="10" s="1"/>
  <c r="E241" i="9"/>
  <c r="J241" i="9"/>
  <c r="B241" i="9"/>
  <c r="I241" i="9"/>
  <c r="D260" i="8"/>
  <c r="H260" i="8"/>
  <c r="J261" i="8" s="1"/>
  <c r="F261" i="8"/>
  <c r="G261" i="8" s="1"/>
  <c r="H227" i="6"/>
  <c r="I228" i="6" s="1"/>
  <c r="F228" i="6"/>
  <c r="G228" i="6" s="1"/>
  <c r="H244" i="11" l="1"/>
  <c r="J245" i="11" s="1"/>
  <c r="F245" i="11"/>
  <c r="G245" i="11" s="1"/>
  <c r="B245" i="11"/>
  <c r="I243" i="10"/>
  <c r="J243" i="10"/>
  <c r="D243" i="10"/>
  <c r="C243" i="10"/>
  <c r="D241" i="9"/>
  <c r="H241" i="9"/>
  <c r="I242" i="9" s="1"/>
  <c r="F242" i="9"/>
  <c r="G242" i="9" s="1"/>
  <c r="C261" i="8"/>
  <c r="E261" i="8" s="1"/>
  <c r="B261" i="8"/>
  <c r="I261" i="8"/>
  <c r="B228" i="6"/>
  <c r="J228" i="6"/>
  <c r="C228" i="6"/>
  <c r="D245" i="11" l="1"/>
  <c r="I245" i="11"/>
  <c r="C245" i="11"/>
  <c r="E243" i="10"/>
  <c r="C242" i="9"/>
  <c r="E242" i="9" s="1"/>
  <c r="B242" i="9"/>
  <c r="J242" i="9"/>
  <c r="D261" i="8"/>
  <c r="H261" i="8"/>
  <c r="J262" i="8" s="1"/>
  <c r="F262" i="8"/>
  <c r="G262" i="8" s="1"/>
  <c r="D228" i="6"/>
  <c r="E228" i="6"/>
  <c r="E245" i="11" l="1"/>
  <c r="H243" i="10"/>
  <c r="C244" i="10" s="1"/>
  <c r="F244" i="10"/>
  <c r="G244" i="10" s="1"/>
  <c r="B244" i="10"/>
  <c r="D242" i="9"/>
  <c r="H242" i="9"/>
  <c r="B243" i="9" s="1"/>
  <c r="F243" i="9"/>
  <c r="G243" i="9" s="1"/>
  <c r="C262" i="8"/>
  <c r="E262" i="8" s="1"/>
  <c r="B262" i="8"/>
  <c r="I262" i="8"/>
  <c r="H228" i="6"/>
  <c r="B229" i="6" s="1"/>
  <c r="F229" i="6"/>
  <c r="G229" i="6" s="1"/>
  <c r="J229" i="6" l="1"/>
  <c r="H245" i="11"/>
  <c r="F246" i="11"/>
  <c r="G246" i="11" s="1"/>
  <c r="C246" i="11"/>
  <c r="D244" i="10"/>
  <c r="E244" i="10"/>
  <c r="J243" i="9"/>
  <c r="C243" i="9"/>
  <c r="E243" i="9" s="1"/>
  <c r="I229" i="6"/>
  <c r="I243" i="9"/>
  <c r="I244" i="10"/>
  <c r="J244" i="10"/>
  <c r="D243" i="9"/>
  <c r="D262" i="8"/>
  <c r="H262" i="8"/>
  <c r="J263" i="8" s="1"/>
  <c r="F263" i="8"/>
  <c r="G263" i="8" s="1"/>
  <c r="D229" i="6"/>
  <c r="C229" i="6"/>
  <c r="E246" i="11" l="1"/>
  <c r="I246" i="11"/>
  <c r="B246" i="11"/>
  <c r="J246" i="11"/>
  <c r="H244" i="10"/>
  <c r="B245" i="10" s="1"/>
  <c r="F245" i="10"/>
  <c r="G245" i="10" s="1"/>
  <c r="C245" i="10"/>
  <c r="C263" i="8"/>
  <c r="E263" i="8" s="1"/>
  <c r="H243" i="9"/>
  <c r="C244" i="9" s="1"/>
  <c r="F244" i="9"/>
  <c r="G244" i="9" s="1"/>
  <c r="I263" i="8"/>
  <c r="B263" i="8"/>
  <c r="E229" i="6"/>
  <c r="D246" i="11" l="1"/>
  <c r="I245" i="10"/>
  <c r="H246" i="11"/>
  <c r="B247" i="11" s="1"/>
  <c r="F247" i="11"/>
  <c r="G247" i="11" s="1"/>
  <c r="I247" i="11"/>
  <c r="J245" i="10"/>
  <c r="D245" i="10"/>
  <c r="J244" i="9"/>
  <c r="E245" i="10"/>
  <c r="B244" i="9"/>
  <c r="D244" i="9" s="1"/>
  <c r="E244" i="9"/>
  <c r="I244" i="9"/>
  <c r="H263" i="8"/>
  <c r="B264" i="8" s="1"/>
  <c r="F264" i="8"/>
  <c r="G264" i="8" s="1"/>
  <c r="D263" i="8"/>
  <c r="H229" i="6"/>
  <c r="C230" i="6" s="1"/>
  <c r="F230" i="6"/>
  <c r="G230" i="6" s="1"/>
  <c r="J247" i="11" l="1"/>
  <c r="D247" i="11"/>
  <c r="C247" i="11"/>
  <c r="H245" i="10"/>
  <c r="B246" i="10" s="1"/>
  <c r="F246" i="10"/>
  <c r="G246" i="10" s="1"/>
  <c r="I264" i="8"/>
  <c r="C264" i="8"/>
  <c r="E264" i="8" s="1"/>
  <c r="H244" i="9"/>
  <c r="B245" i="9" s="1"/>
  <c r="F245" i="9"/>
  <c r="G245" i="9" s="1"/>
  <c r="J264" i="8"/>
  <c r="I230" i="6"/>
  <c r="B230" i="6"/>
  <c r="D230" i="6" s="1"/>
  <c r="J230" i="6"/>
  <c r="D264" i="8"/>
  <c r="E230" i="6"/>
  <c r="C246" i="10" l="1"/>
  <c r="E246" i="10" s="1"/>
  <c r="E247" i="11"/>
  <c r="D246" i="10"/>
  <c r="J246" i="10"/>
  <c r="I246" i="10"/>
  <c r="D245" i="9"/>
  <c r="I245" i="9"/>
  <c r="J245" i="9"/>
  <c r="C245" i="9"/>
  <c r="H264" i="8"/>
  <c r="C265" i="8" s="1"/>
  <c r="E265" i="8" s="1"/>
  <c r="F265" i="8"/>
  <c r="G265" i="8" s="1"/>
  <c r="H230" i="6"/>
  <c r="I231" i="6" s="1"/>
  <c r="F231" i="6"/>
  <c r="G231" i="6" s="1"/>
  <c r="B231" i="6" l="1"/>
  <c r="D231" i="6" s="1"/>
  <c r="H247" i="11"/>
  <c r="F248" i="11"/>
  <c r="G248" i="11" s="1"/>
  <c r="B248" i="11"/>
  <c r="I248" i="11"/>
  <c r="J248" i="11"/>
  <c r="C248" i="11"/>
  <c r="H246" i="10"/>
  <c r="J247" i="10" s="1"/>
  <c r="F247" i="10"/>
  <c r="G247" i="10" s="1"/>
  <c r="C231" i="6"/>
  <c r="E231" i="6" s="1"/>
  <c r="E245" i="9"/>
  <c r="J265" i="8"/>
  <c r="I265" i="8"/>
  <c r="B265" i="8"/>
  <c r="J231" i="6"/>
  <c r="E248" i="11" l="1"/>
  <c r="D248" i="11"/>
  <c r="B247" i="10"/>
  <c r="D247" i="10" s="1"/>
  <c r="C247" i="10"/>
  <c r="E247" i="10" s="1"/>
  <c r="I247" i="10"/>
  <c r="H245" i="9"/>
  <c r="C246" i="9" s="1"/>
  <c r="F246" i="9"/>
  <c r="G246" i="9" s="1"/>
  <c r="D265" i="8"/>
  <c r="H265" i="8"/>
  <c r="I266" i="8" s="1"/>
  <c r="F266" i="8"/>
  <c r="G266" i="8" s="1"/>
  <c r="H231" i="6"/>
  <c r="C232" i="6" s="1"/>
  <c r="F232" i="6"/>
  <c r="G232" i="6" s="1"/>
  <c r="H248" i="11" l="1"/>
  <c r="F249" i="11"/>
  <c r="G249" i="11" s="1"/>
  <c r="C266" i="8"/>
  <c r="E266" i="8" s="1"/>
  <c r="C249" i="11"/>
  <c r="H247" i="10"/>
  <c r="I248" i="10" s="1"/>
  <c r="F248" i="10"/>
  <c r="G248" i="10" s="1"/>
  <c r="C248" i="10"/>
  <c r="E246" i="9"/>
  <c r="J246" i="9"/>
  <c r="B246" i="9"/>
  <c r="I246" i="9"/>
  <c r="B266" i="8"/>
  <c r="J266" i="8"/>
  <c r="E232" i="6"/>
  <c r="I232" i="6"/>
  <c r="B232" i="6"/>
  <c r="J232" i="6"/>
  <c r="B248" i="10" l="1"/>
  <c r="D248" i="10" s="1"/>
  <c r="E249" i="11"/>
  <c r="I249" i="11"/>
  <c r="B249" i="11"/>
  <c r="J249" i="11"/>
  <c r="J248" i="10"/>
  <c r="E248" i="10"/>
  <c r="H246" i="9"/>
  <c r="J247" i="9" s="1"/>
  <c r="F247" i="9"/>
  <c r="G247" i="9" s="1"/>
  <c r="D246" i="9"/>
  <c r="D266" i="8"/>
  <c r="H266" i="8"/>
  <c r="I267" i="8" s="1"/>
  <c r="F267" i="8"/>
  <c r="G267" i="8" s="1"/>
  <c r="D232" i="6"/>
  <c r="H232" i="6"/>
  <c r="C233" i="6" s="1"/>
  <c r="F233" i="6"/>
  <c r="G233" i="6" s="1"/>
  <c r="H249" i="11" l="1"/>
  <c r="J250" i="11" s="1"/>
  <c r="F250" i="11"/>
  <c r="G250" i="11" s="1"/>
  <c r="B250" i="11"/>
  <c r="D249" i="11"/>
  <c r="C250" i="11"/>
  <c r="C247" i="9"/>
  <c r="E247" i="9" s="1"/>
  <c r="B247" i="9"/>
  <c r="D247" i="9" s="1"/>
  <c r="H248" i="10"/>
  <c r="J249" i="10" s="1"/>
  <c r="F249" i="10"/>
  <c r="G249" i="10" s="1"/>
  <c r="J267" i="8"/>
  <c r="C267" i="8"/>
  <c r="E267" i="8" s="1"/>
  <c r="I247" i="9"/>
  <c r="B267" i="8"/>
  <c r="I233" i="6"/>
  <c r="J233" i="6"/>
  <c r="B233" i="6"/>
  <c r="D233" i="6" s="1"/>
  <c r="E233" i="6"/>
  <c r="I249" i="10" l="1"/>
  <c r="E250" i="11"/>
  <c r="I250" i="11"/>
  <c r="D250" i="11"/>
  <c r="B249" i="10"/>
  <c r="C249" i="10"/>
  <c r="H247" i="9"/>
  <c r="I248" i="9" s="1"/>
  <c r="F248" i="9"/>
  <c r="G248" i="9" s="1"/>
  <c r="D267" i="8"/>
  <c r="H267" i="8"/>
  <c r="B268" i="8" s="1"/>
  <c r="F268" i="8"/>
  <c r="G268" i="8" s="1"/>
  <c r="H233" i="6"/>
  <c r="F234" i="6"/>
  <c r="G234" i="6" s="1"/>
  <c r="C248" i="9" l="1"/>
  <c r="E248" i="9" s="1"/>
  <c r="H250" i="11"/>
  <c r="B251" i="11" s="1"/>
  <c r="F251" i="11"/>
  <c r="G251" i="11" s="1"/>
  <c r="J251" i="11"/>
  <c r="I251" i="11"/>
  <c r="C251" i="11"/>
  <c r="E249" i="10"/>
  <c r="D249" i="10"/>
  <c r="B248" i="9"/>
  <c r="I268" i="8"/>
  <c r="C268" i="8"/>
  <c r="E268" i="8" s="1"/>
  <c r="J248" i="9"/>
  <c r="J268" i="8"/>
  <c r="D268" i="8"/>
  <c r="I234" i="6"/>
  <c r="J234" i="6"/>
  <c r="B234" i="6"/>
  <c r="C234" i="6"/>
  <c r="D251" i="11" l="1"/>
  <c r="E251" i="11"/>
  <c r="H249" i="10"/>
  <c r="B250" i="10" s="1"/>
  <c r="F250" i="10"/>
  <c r="G250" i="10" s="1"/>
  <c r="H248" i="9"/>
  <c r="J249" i="9" s="1"/>
  <c r="F249" i="9"/>
  <c r="G249" i="9" s="1"/>
  <c r="D248" i="9"/>
  <c r="H268" i="8"/>
  <c r="C269" i="8" s="1"/>
  <c r="E269" i="8" s="1"/>
  <c r="F269" i="8"/>
  <c r="G269" i="8" s="1"/>
  <c r="D234" i="6"/>
  <c r="E234" i="6"/>
  <c r="C249" i="9" l="1"/>
  <c r="E249" i="9" s="1"/>
  <c r="C250" i="10"/>
  <c r="E250" i="10" s="1"/>
  <c r="I250" i="10"/>
  <c r="H251" i="11"/>
  <c r="F252" i="11"/>
  <c r="G252" i="11" s="1"/>
  <c r="J250" i="10"/>
  <c r="B252" i="11"/>
  <c r="B249" i="9"/>
  <c r="D249" i="9" s="1"/>
  <c r="I249" i="9"/>
  <c r="D250" i="10"/>
  <c r="B269" i="8"/>
  <c r="D269" i="8" s="1"/>
  <c r="J269" i="8"/>
  <c r="I269" i="8"/>
  <c r="H234" i="6"/>
  <c r="F235" i="6"/>
  <c r="G235" i="6" s="1"/>
  <c r="D252" i="11" l="1"/>
  <c r="J252" i="11"/>
  <c r="I252" i="11"/>
  <c r="C252" i="11"/>
  <c r="H250" i="10"/>
  <c r="C251" i="10" s="1"/>
  <c r="F251" i="10"/>
  <c r="G251" i="10" s="1"/>
  <c r="H249" i="9"/>
  <c r="C250" i="9" s="1"/>
  <c r="F250" i="9"/>
  <c r="G250" i="9" s="1"/>
  <c r="H269" i="8"/>
  <c r="J270" i="8" s="1"/>
  <c r="F270" i="8"/>
  <c r="G270" i="8" s="1"/>
  <c r="B235" i="6"/>
  <c r="I235" i="6"/>
  <c r="J235" i="6"/>
  <c r="C235" i="6"/>
  <c r="E252" i="11" l="1"/>
  <c r="E251" i="10"/>
  <c r="B270" i="8"/>
  <c r="D270" i="8" s="1"/>
  <c r="C270" i="8"/>
  <c r="E270" i="8" s="1"/>
  <c r="J251" i="10"/>
  <c r="I251" i="10"/>
  <c r="B251" i="10"/>
  <c r="E250" i="9"/>
  <c r="I250" i="9"/>
  <c r="B250" i="9"/>
  <c r="J250" i="9"/>
  <c r="I270" i="8"/>
  <c r="D235" i="6"/>
  <c r="E235" i="6"/>
  <c r="H252" i="11" l="1"/>
  <c r="B253" i="11" s="1"/>
  <c r="F253" i="11"/>
  <c r="G253" i="11" s="1"/>
  <c r="J253" i="11"/>
  <c r="D251" i="10"/>
  <c r="H251" i="10"/>
  <c r="B252" i="10" s="1"/>
  <c r="F252" i="10"/>
  <c r="G252" i="10" s="1"/>
  <c r="D250" i="9"/>
  <c r="H250" i="9"/>
  <c r="J251" i="9" s="1"/>
  <c r="F251" i="9"/>
  <c r="G251" i="9" s="1"/>
  <c r="H270" i="8"/>
  <c r="J271" i="8" s="1"/>
  <c r="F271" i="8"/>
  <c r="G271" i="8" s="1"/>
  <c r="H235" i="6"/>
  <c r="I236" i="6" s="1"/>
  <c r="F236" i="6"/>
  <c r="G236" i="6" s="1"/>
  <c r="C251" i="9" l="1"/>
  <c r="E251" i="9" s="1"/>
  <c r="C252" i="10"/>
  <c r="E252" i="10" s="1"/>
  <c r="J252" i="10"/>
  <c r="C253" i="11"/>
  <c r="D253" i="11"/>
  <c r="I252" i="10"/>
  <c r="I253" i="11"/>
  <c r="D252" i="10"/>
  <c r="B251" i="9"/>
  <c r="C271" i="8"/>
  <c r="E271" i="8" s="1"/>
  <c r="I251" i="9"/>
  <c r="B271" i="8"/>
  <c r="I271" i="8"/>
  <c r="C236" i="6"/>
  <c r="E236" i="6" s="1"/>
  <c r="J236" i="6"/>
  <c r="B236" i="6"/>
  <c r="D236" i="6" s="1"/>
  <c r="E253" i="11" l="1"/>
  <c r="H252" i="10"/>
  <c r="F253" i="10"/>
  <c r="G253" i="10" s="1"/>
  <c r="B253" i="10"/>
  <c r="H251" i="9"/>
  <c r="I252" i="9" s="1"/>
  <c r="F252" i="9"/>
  <c r="G252" i="9" s="1"/>
  <c r="B252" i="9"/>
  <c r="D251" i="9"/>
  <c r="D271" i="8"/>
  <c r="H271" i="8"/>
  <c r="J272" i="8" s="1"/>
  <c r="F272" i="8"/>
  <c r="G272" i="8" s="1"/>
  <c r="H236" i="6"/>
  <c r="C237" i="6" s="1"/>
  <c r="F237" i="6"/>
  <c r="G237" i="6" s="1"/>
  <c r="C272" i="8" l="1"/>
  <c r="E272" i="8" s="1"/>
  <c r="H253" i="11"/>
  <c r="B254" i="11" s="1"/>
  <c r="F254" i="11"/>
  <c r="G254" i="11" s="1"/>
  <c r="C254" i="11"/>
  <c r="I254" i="11"/>
  <c r="J254" i="11"/>
  <c r="J253" i="10"/>
  <c r="I253" i="10"/>
  <c r="D253" i="10"/>
  <c r="C253" i="10"/>
  <c r="D252" i="9"/>
  <c r="C252" i="9"/>
  <c r="J252" i="9"/>
  <c r="B272" i="8"/>
  <c r="I272" i="8"/>
  <c r="E237" i="6"/>
  <c r="I237" i="6"/>
  <c r="B237" i="6"/>
  <c r="J237" i="6"/>
  <c r="E254" i="11" l="1"/>
  <c r="D254" i="11"/>
  <c r="E253" i="10"/>
  <c r="E252" i="9"/>
  <c r="D272" i="8"/>
  <c r="H272" i="8"/>
  <c r="B273" i="8" s="1"/>
  <c r="F273" i="8"/>
  <c r="G273" i="8" s="1"/>
  <c r="D237" i="6"/>
  <c r="H237" i="6"/>
  <c r="C238" i="6" s="1"/>
  <c r="F238" i="6"/>
  <c r="G238" i="6" s="1"/>
  <c r="H254" i="11" l="1"/>
  <c r="F255" i="11"/>
  <c r="G255" i="11" s="1"/>
  <c r="C255" i="11"/>
  <c r="H253" i="10"/>
  <c r="I254" i="10" s="1"/>
  <c r="F254" i="10"/>
  <c r="G254" i="10" s="1"/>
  <c r="B254" i="10"/>
  <c r="C273" i="8"/>
  <c r="E273" i="8" s="1"/>
  <c r="H252" i="9"/>
  <c r="J253" i="9" s="1"/>
  <c r="F253" i="9"/>
  <c r="G253" i="9" s="1"/>
  <c r="D273" i="8"/>
  <c r="I273" i="8"/>
  <c r="J273" i="8"/>
  <c r="E238" i="6"/>
  <c r="J238" i="6"/>
  <c r="B238" i="6"/>
  <c r="I238" i="6"/>
  <c r="J254" i="10" l="1"/>
  <c r="E255" i="11"/>
  <c r="C254" i="10"/>
  <c r="E254" i="10" s="1"/>
  <c r="B255" i="11"/>
  <c r="J255" i="11"/>
  <c r="I255" i="11"/>
  <c r="D254" i="10"/>
  <c r="C253" i="9"/>
  <c r="E253" i="9" s="1"/>
  <c r="B253" i="9"/>
  <c r="D253" i="9" s="1"/>
  <c r="I253" i="9"/>
  <c r="H273" i="8"/>
  <c r="J274" i="8" s="1"/>
  <c r="F274" i="8"/>
  <c r="G274" i="8" s="1"/>
  <c r="D238" i="6"/>
  <c r="H238" i="6"/>
  <c r="B239" i="6" s="1"/>
  <c r="F239" i="6"/>
  <c r="G239" i="6" s="1"/>
  <c r="H255" i="11" l="1"/>
  <c r="J256" i="11" s="1"/>
  <c r="F256" i="11"/>
  <c r="G256" i="11" s="1"/>
  <c r="B256" i="11"/>
  <c r="D255" i="11"/>
  <c r="C256" i="11"/>
  <c r="H254" i="10"/>
  <c r="J255" i="10" s="1"/>
  <c r="F255" i="10"/>
  <c r="G255" i="10" s="1"/>
  <c r="H253" i="9"/>
  <c r="B254" i="9" s="1"/>
  <c r="F254" i="9"/>
  <c r="G254" i="9" s="1"/>
  <c r="C274" i="8"/>
  <c r="E274" i="8" s="1"/>
  <c r="B274" i="8"/>
  <c r="I274" i="8"/>
  <c r="D239" i="6"/>
  <c r="C239" i="6"/>
  <c r="J239" i="6"/>
  <c r="I239" i="6"/>
  <c r="C254" i="9" l="1"/>
  <c r="E254" i="9" s="1"/>
  <c r="C255" i="10"/>
  <c r="E255" i="10" s="1"/>
  <c r="I255" i="10"/>
  <c r="B255" i="10"/>
  <c r="D255" i="10" s="1"/>
  <c r="I256" i="11"/>
  <c r="E256" i="11"/>
  <c r="D256" i="11"/>
  <c r="D254" i="9"/>
  <c r="J254" i="9"/>
  <c r="I254" i="9"/>
  <c r="D274" i="8"/>
  <c r="H274" i="8"/>
  <c r="B275" i="8" s="1"/>
  <c r="F275" i="8"/>
  <c r="G275" i="8" s="1"/>
  <c r="E239" i="6"/>
  <c r="H256" i="11" l="1"/>
  <c r="J257" i="11" s="1"/>
  <c r="F257" i="11"/>
  <c r="G257" i="11" s="1"/>
  <c r="C257" i="11"/>
  <c r="B257" i="11"/>
  <c r="H255" i="10"/>
  <c r="C256" i="10" s="1"/>
  <c r="F256" i="10"/>
  <c r="G256" i="10" s="1"/>
  <c r="C275" i="8"/>
  <c r="E275" i="8" s="1"/>
  <c r="H254" i="9"/>
  <c r="J255" i="9" s="1"/>
  <c r="F255" i="9"/>
  <c r="G255" i="9" s="1"/>
  <c r="D275" i="8"/>
  <c r="J275" i="8"/>
  <c r="I275" i="8"/>
  <c r="H239" i="6"/>
  <c r="F240" i="6"/>
  <c r="G240" i="6" s="1"/>
  <c r="B255" i="9" l="1"/>
  <c r="D255" i="9" s="1"/>
  <c r="D257" i="11"/>
  <c r="I257" i="11"/>
  <c r="E257" i="11"/>
  <c r="E256" i="10"/>
  <c r="I256" i="10"/>
  <c r="J256" i="10"/>
  <c r="B256" i="10"/>
  <c r="C255" i="9"/>
  <c r="I255" i="9"/>
  <c r="H275" i="8"/>
  <c r="J276" i="8" s="1"/>
  <c r="F276" i="8"/>
  <c r="G276" i="8" s="1"/>
  <c r="B240" i="6"/>
  <c r="J240" i="6"/>
  <c r="I240" i="6"/>
  <c r="C240" i="6"/>
  <c r="B276" i="8" l="1"/>
  <c r="D276" i="8" s="1"/>
  <c r="C276" i="8"/>
  <c r="E276" i="8" s="1"/>
  <c r="H257" i="11"/>
  <c r="F258" i="11"/>
  <c r="G258" i="11" s="1"/>
  <c r="I258" i="11"/>
  <c r="J258" i="11"/>
  <c r="B258" i="11"/>
  <c r="C258" i="11"/>
  <c r="H256" i="10"/>
  <c r="J257" i="10" s="1"/>
  <c r="F257" i="10"/>
  <c r="G257" i="10" s="1"/>
  <c r="D256" i="10"/>
  <c r="E255" i="9"/>
  <c r="I276" i="8"/>
  <c r="D240" i="6"/>
  <c r="E240" i="6"/>
  <c r="D258" i="11" l="1"/>
  <c r="E258" i="11"/>
  <c r="C257" i="10"/>
  <c r="E257" i="10" s="1"/>
  <c r="B257" i="10"/>
  <c r="D257" i="10" s="1"/>
  <c r="I257" i="10"/>
  <c r="H255" i="9"/>
  <c r="B256" i="9" s="1"/>
  <c r="F256" i="9"/>
  <c r="G256" i="9" s="1"/>
  <c r="H276" i="8"/>
  <c r="J277" i="8" s="1"/>
  <c r="F277" i="8"/>
  <c r="G277" i="8" s="1"/>
  <c r="H240" i="6"/>
  <c r="I241" i="6" s="1"/>
  <c r="F241" i="6"/>
  <c r="G241" i="6" s="1"/>
  <c r="C256" i="9" l="1"/>
  <c r="H258" i="11"/>
  <c r="B259" i="11" s="1"/>
  <c r="F259" i="11"/>
  <c r="G259" i="11" s="1"/>
  <c r="C259" i="11"/>
  <c r="I256" i="9"/>
  <c r="J256" i="9"/>
  <c r="H257" i="10"/>
  <c r="C258" i="10" s="1"/>
  <c r="F258" i="10"/>
  <c r="G258" i="10" s="1"/>
  <c r="E256" i="9"/>
  <c r="D256" i="9"/>
  <c r="C277" i="8"/>
  <c r="E277" i="8" s="1"/>
  <c r="B277" i="8"/>
  <c r="I277" i="8"/>
  <c r="B241" i="6"/>
  <c r="J241" i="6"/>
  <c r="C241" i="6"/>
  <c r="D259" i="11" l="1"/>
  <c r="B258" i="10"/>
  <c r="D258" i="10" s="1"/>
  <c r="I258" i="10"/>
  <c r="E259" i="11"/>
  <c r="J258" i="10"/>
  <c r="I259" i="11"/>
  <c r="J259" i="11"/>
  <c r="E258" i="10"/>
  <c r="H256" i="9"/>
  <c r="C257" i="9" s="1"/>
  <c r="F257" i="9"/>
  <c r="G257" i="9" s="1"/>
  <c r="H277" i="8"/>
  <c r="J278" i="8" s="1"/>
  <c r="F278" i="8"/>
  <c r="G278" i="8" s="1"/>
  <c r="D277" i="8"/>
  <c r="D241" i="6"/>
  <c r="E241" i="6"/>
  <c r="H259" i="11" l="1"/>
  <c r="F260" i="11"/>
  <c r="G260" i="11" s="1"/>
  <c r="C278" i="8"/>
  <c r="E278" i="8" s="1"/>
  <c r="J260" i="11"/>
  <c r="I260" i="11"/>
  <c r="C260" i="11"/>
  <c r="B278" i="8"/>
  <c r="D278" i="8" s="1"/>
  <c r="B260" i="11"/>
  <c r="H258" i="10"/>
  <c r="C259" i="10" s="1"/>
  <c r="F259" i="10"/>
  <c r="G259" i="10" s="1"/>
  <c r="E257" i="9"/>
  <c r="J257" i="9"/>
  <c r="B257" i="9"/>
  <c r="I257" i="9"/>
  <c r="I278" i="8"/>
  <c r="H241" i="6"/>
  <c r="C242" i="6" s="1"/>
  <c r="F242" i="6"/>
  <c r="G242" i="6" s="1"/>
  <c r="D260" i="11" l="1"/>
  <c r="E260" i="11"/>
  <c r="E259" i="10"/>
  <c r="J259" i="10"/>
  <c r="I259" i="10"/>
  <c r="B259" i="10"/>
  <c r="D257" i="9"/>
  <c r="H257" i="9"/>
  <c r="B258" i="9" s="1"/>
  <c r="F258" i="9"/>
  <c r="G258" i="9" s="1"/>
  <c r="H278" i="8"/>
  <c r="J279" i="8" s="1"/>
  <c r="F279" i="8"/>
  <c r="G279" i="8" s="1"/>
  <c r="I242" i="6"/>
  <c r="E242" i="6"/>
  <c r="B242" i="6"/>
  <c r="J242" i="6"/>
  <c r="H260" i="11" l="1"/>
  <c r="I261" i="11" s="1"/>
  <c r="F261" i="11"/>
  <c r="G261" i="11" s="1"/>
  <c r="C261" i="11"/>
  <c r="J261" i="11"/>
  <c r="J258" i="9"/>
  <c r="H259" i="10"/>
  <c r="J260" i="10" s="1"/>
  <c r="F260" i="10"/>
  <c r="G260" i="10" s="1"/>
  <c r="D259" i="10"/>
  <c r="C258" i="9"/>
  <c r="E258" i="9" s="1"/>
  <c r="I258" i="9"/>
  <c r="D258" i="9"/>
  <c r="C279" i="8"/>
  <c r="E279" i="8" s="1"/>
  <c r="B279" i="8"/>
  <c r="I279" i="8"/>
  <c r="D242" i="6"/>
  <c r="H242" i="6"/>
  <c r="F243" i="6"/>
  <c r="G243" i="6" s="1"/>
  <c r="C260" i="10" l="1"/>
  <c r="E260" i="10" s="1"/>
  <c r="B261" i="11"/>
  <c r="D261" i="11" s="1"/>
  <c r="I260" i="10"/>
  <c r="B260" i="10"/>
  <c r="D260" i="10" s="1"/>
  <c r="E261" i="11"/>
  <c r="H258" i="9"/>
  <c r="I259" i="9" s="1"/>
  <c r="F259" i="9"/>
  <c r="G259" i="9" s="1"/>
  <c r="H279" i="8"/>
  <c r="I280" i="8" s="1"/>
  <c r="F280" i="8"/>
  <c r="G280" i="8" s="1"/>
  <c r="D279" i="8"/>
  <c r="I243" i="6"/>
  <c r="J243" i="6"/>
  <c r="C243" i="6"/>
  <c r="B243" i="6"/>
  <c r="H261" i="11" l="1"/>
  <c r="B262" i="11" s="1"/>
  <c r="F262" i="11"/>
  <c r="G262" i="11" s="1"/>
  <c r="C262" i="11"/>
  <c r="J262" i="11"/>
  <c r="B259" i="9"/>
  <c r="D259" i="9" s="1"/>
  <c r="H260" i="10"/>
  <c r="B261" i="10" s="1"/>
  <c r="F261" i="10"/>
  <c r="G261" i="10" s="1"/>
  <c r="C259" i="9"/>
  <c r="E259" i="9" s="1"/>
  <c r="B280" i="8"/>
  <c r="D280" i="8" s="1"/>
  <c r="C280" i="8"/>
  <c r="E280" i="8" s="1"/>
  <c r="J280" i="8"/>
  <c r="J259" i="9"/>
  <c r="E243" i="6"/>
  <c r="D243" i="6"/>
  <c r="E262" i="11" l="1"/>
  <c r="D262" i="11"/>
  <c r="I261" i="10"/>
  <c r="I262" i="11"/>
  <c r="C261" i="10"/>
  <c r="D261" i="10"/>
  <c r="J261" i="10"/>
  <c r="H259" i="9"/>
  <c r="C260" i="9" s="1"/>
  <c r="F260" i="9"/>
  <c r="G260" i="9" s="1"/>
  <c r="H280" i="8"/>
  <c r="C281" i="8" s="1"/>
  <c r="E281" i="8" s="1"/>
  <c r="F281" i="8"/>
  <c r="G281" i="8" s="1"/>
  <c r="H243" i="6"/>
  <c r="B244" i="6" s="1"/>
  <c r="F244" i="6"/>
  <c r="G244" i="6" s="1"/>
  <c r="H262" i="11" l="1"/>
  <c r="I263" i="11" s="1"/>
  <c r="F263" i="11"/>
  <c r="G263" i="11" s="1"/>
  <c r="B263" i="11"/>
  <c r="C263" i="11"/>
  <c r="I260" i="9"/>
  <c r="B260" i="9"/>
  <c r="D260" i="9" s="1"/>
  <c r="J260" i="9"/>
  <c r="E261" i="10"/>
  <c r="E260" i="9"/>
  <c r="J281" i="8"/>
  <c r="B281" i="8"/>
  <c r="I281" i="8"/>
  <c r="I244" i="6"/>
  <c r="C244" i="6"/>
  <c r="E244" i="6" s="1"/>
  <c r="D244" i="6"/>
  <c r="J244" i="6"/>
  <c r="D263" i="11" l="1"/>
  <c r="J263" i="11"/>
  <c r="E263" i="11"/>
  <c r="H261" i="10"/>
  <c r="C262" i="10" s="1"/>
  <c r="F262" i="10"/>
  <c r="G262" i="10" s="1"/>
  <c r="H260" i="9"/>
  <c r="B261" i="9" s="1"/>
  <c r="F261" i="9"/>
  <c r="G261" i="9" s="1"/>
  <c r="H281" i="8"/>
  <c r="I282" i="8" s="1"/>
  <c r="F282" i="8"/>
  <c r="G282" i="8" s="1"/>
  <c r="D281" i="8"/>
  <c r="H244" i="6"/>
  <c r="I245" i="6" s="1"/>
  <c r="F245" i="6"/>
  <c r="G245" i="6" s="1"/>
  <c r="I262" i="10" l="1"/>
  <c r="B282" i="8"/>
  <c r="D282" i="8" s="1"/>
  <c r="J262" i="10"/>
  <c r="H263" i="11"/>
  <c r="I264" i="11" s="1"/>
  <c r="F264" i="11"/>
  <c r="G264" i="11" s="1"/>
  <c r="B262" i="10"/>
  <c r="D262" i="10" s="1"/>
  <c r="E262" i="10"/>
  <c r="J261" i="9"/>
  <c r="I261" i="9"/>
  <c r="D261" i="9"/>
  <c r="C282" i="8"/>
  <c r="E282" i="8" s="1"/>
  <c r="C261" i="9"/>
  <c r="J282" i="8"/>
  <c r="B245" i="6"/>
  <c r="J245" i="6"/>
  <c r="C245" i="6"/>
  <c r="B264" i="11" l="1"/>
  <c r="J264" i="11"/>
  <c r="C264" i="11"/>
  <c r="H262" i="10"/>
  <c r="C263" i="10" s="1"/>
  <c r="F263" i="10"/>
  <c r="G263" i="10" s="1"/>
  <c r="E261" i="9"/>
  <c r="H282" i="8"/>
  <c r="B283" i="8" s="1"/>
  <c r="F283" i="8"/>
  <c r="G283" i="8" s="1"/>
  <c r="D245" i="6"/>
  <c r="E245" i="6"/>
  <c r="C283" i="8" l="1"/>
  <c r="E283" i="8" s="1"/>
  <c r="D264" i="11"/>
  <c r="E264" i="11"/>
  <c r="E263" i="10"/>
  <c r="J263" i="10"/>
  <c r="I263" i="10"/>
  <c r="B263" i="10"/>
  <c r="H261" i="9"/>
  <c r="J262" i="9" s="1"/>
  <c r="F262" i="9"/>
  <c r="G262" i="9" s="1"/>
  <c r="J283" i="8"/>
  <c r="I283" i="8"/>
  <c r="D283" i="8"/>
  <c r="H245" i="6"/>
  <c r="F246" i="6"/>
  <c r="G246" i="6" s="1"/>
  <c r="H264" i="11" l="1"/>
  <c r="F265" i="11"/>
  <c r="G265" i="11" s="1"/>
  <c r="J265" i="11"/>
  <c r="I265" i="11"/>
  <c r="C265" i="11"/>
  <c r="B265" i="11"/>
  <c r="D263" i="10"/>
  <c r="B262" i="9"/>
  <c r="D262" i="9" s="1"/>
  <c r="I262" i="9"/>
  <c r="H263" i="10"/>
  <c r="B264" i="10" s="1"/>
  <c r="F264" i="10"/>
  <c r="G264" i="10" s="1"/>
  <c r="C262" i="9"/>
  <c r="E262" i="9" s="1"/>
  <c r="H283" i="8"/>
  <c r="B284" i="8" s="1"/>
  <c r="F284" i="8"/>
  <c r="G284" i="8" s="1"/>
  <c r="B246" i="6"/>
  <c r="C246" i="6"/>
  <c r="J246" i="6"/>
  <c r="I246" i="6"/>
  <c r="D265" i="11" l="1"/>
  <c r="E265" i="11"/>
  <c r="D264" i="10"/>
  <c r="J264" i="10"/>
  <c r="I264" i="10"/>
  <c r="C264" i="10"/>
  <c r="H262" i="9"/>
  <c r="J263" i="9" s="1"/>
  <c r="F263" i="9"/>
  <c r="G263" i="9" s="1"/>
  <c r="J284" i="8"/>
  <c r="I284" i="8"/>
  <c r="C284" i="8"/>
  <c r="E284" i="8" s="1"/>
  <c r="D284" i="8"/>
  <c r="D246" i="6"/>
  <c r="E246" i="6"/>
  <c r="C263" i="9" l="1"/>
  <c r="E263" i="9" s="1"/>
  <c r="H265" i="11"/>
  <c r="F266" i="11"/>
  <c r="G266" i="11" s="1"/>
  <c r="C266" i="11"/>
  <c r="B266" i="11"/>
  <c r="E264" i="10"/>
  <c r="I263" i="9"/>
  <c r="B263" i="9"/>
  <c r="H284" i="8"/>
  <c r="J285" i="8" s="1"/>
  <c r="F285" i="8"/>
  <c r="G285" i="8" s="1"/>
  <c r="H246" i="6"/>
  <c r="B247" i="6" s="1"/>
  <c r="F247" i="6"/>
  <c r="G247" i="6" s="1"/>
  <c r="D266" i="11" l="1"/>
  <c r="E266" i="11"/>
  <c r="J266" i="11"/>
  <c r="I266" i="11"/>
  <c r="I285" i="8"/>
  <c r="C285" i="8"/>
  <c r="E285" i="8" s="1"/>
  <c r="H264" i="10"/>
  <c r="C265" i="10" s="1"/>
  <c r="F265" i="10"/>
  <c r="G265" i="10" s="1"/>
  <c r="D263" i="9"/>
  <c r="B285" i="8"/>
  <c r="D285" i="8" s="1"/>
  <c r="H263" i="9"/>
  <c r="I264" i="9" s="1"/>
  <c r="F264" i="9"/>
  <c r="G264" i="9" s="1"/>
  <c r="D247" i="6"/>
  <c r="C247" i="6"/>
  <c r="I247" i="6"/>
  <c r="J247" i="6"/>
  <c r="H266" i="11" l="1"/>
  <c r="I267" i="11" s="1"/>
  <c r="F267" i="11"/>
  <c r="G267" i="11" s="1"/>
  <c r="B267" i="11"/>
  <c r="C267" i="11"/>
  <c r="E265" i="10"/>
  <c r="J265" i="10"/>
  <c r="I265" i="10"/>
  <c r="B265" i="10"/>
  <c r="C264" i="9"/>
  <c r="E264" i="9" s="1"/>
  <c r="B264" i="9"/>
  <c r="J264" i="9"/>
  <c r="H285" i="8"/>
  <c r="C286" i="8" s="1"/>
  <c r="E286" i="8" s="1"/>
  <c r="F286" i="8"/>
  <c r="G286" i="8" s="1"/>
  <c r="E247" i="6"/>
  <c r="D267" i="11" l="1"/>
  <c r="J267" i="11"/>
  <c r="E267" i="11"/>
  <c r="D265" i="10"/>
  <c r="H265" i="10"/>
  <c r="I266" i="10" s="1"/>
  <c r="F266" i="10"/>
  <c r="G266" i="10" s="1"/>
  <c r="D264" i="9"/>
  <c r="H264" i="9"/>
  <c r="B265" i="9" s="1"/>
  <c r="F265" i="9"/>
  <c r="G265" i="9" s="1"/>
  <c r="B286" i="8"/>
  <c r="D286" i="8" s="1"/>
  <c r="J286" i="8"/>
  <c r="I286" i="8"/>
  <c r="H247" i="6"/>
  <c r="C248" i="6" s="1"/>
  <c r="F248" i="6"/>
  <c r="G248" i="6" s="1"/>
  <c r="C265" i="9" l="1"/>
  <c r="C266" i="10"/>
  <c r="H267" i="11"/>
  <c r="B268" i="11" s="1"/>
  <c r="F268" i="11"/>
  <c r="G268" i="11" s="1"/>
  <c r="C268" i="11"/>
  <c r="I268" i="11"/>
  <c r="J265" i="9"/>
  <c r="J268" i="11"/>
  <c r="B266" i="10"/>
  <c r="E266" i="10"/>
  <c r="J266" i="10"/>
  <c r="D265" i="9"/>
  <c r="E265" i="9"/>
  <c r="I265" i="9"/>
  <c r="H286" i="8"/>
  <c r="I287" i="8" s="1"/>
  <c r="F287" i="8"/>
  <c r="G287" i="8" s="1"/>
  <c r="J248" i="6"/>
  <c r="I248" i="6"/>
  <c r="B248" i="6"/>
  <c r="D248" i="6" s="1"/>
  <c r="E248" i="6"/>
  <c r="B287" i="8" l="1"/>
  <c r="D287" i="8" s="1"/>
  <c r="D268" i="11"/>
  <c r="E268" i="11"/>
  <c r="H266" i="10"/>
  <c r="I267" i="10" s="1"/>
  <c r="F267" i="10"/>
  <c r="G267" i="10" s="1"/>
  <c r="D266" i="10"/>
  <c r="C287" i="8"/>
  <c r="E287" i="8" s="1"/>
  <c r="J287" i="8"/>
  <c r="H265" i="9"/>
  <c r="B266" i="9" s="1"/>
  <c r="F266" i="9"/>
  <c r="G266" i="9" s="1"/>
  <c r="H248" i="6"/>
  <c r="B249" i="6" s="1"/>
  <c r="F249" i="6"/>
  <c r="G249" i="6" s="1"/>
  <c r="H268" i="11" l="1"/>
  <c r="F269" i="11"/>
  <c r="G269" i="11" s="1"/>
  <c r="J267" i="10"/>
  <c r="C269" i="11"/>
  <c r="B267" i="10"/>
  <c r="D267" i="10" s="1"/>
  <c r="B269" i="11"/>
  <c r="C267" i="10"/>
  <c r="D266" i="9"/>
  <c r="I266" i="9"/>
  <c r="J266" i="9"/>
  <c r="C266" i="9"/>
  <c r="H287" i="8"/>
  <c r="C288" i="8" s="1"/>
  <c r="E288" i="8" s="1"/>
  <c r="F288" i="8"/>
  <c r="G288" i="8" s="1"/>
  <c r="I249" i="6"/>
  <c r="D249" i="6"/>
  <c r="C249" i="6"/>
  <c r="J249" i="6"/>
  <c r="E269" i="11" l="1"/>
  <c r="D269" i="11"/>
  <c r="I269" i="11"/>
  <c r="J269" i="11"/>
  <c r="E267" i="10"/>
  <c r="E266" i="9"/>
  <c r="I288" i="8"/>
  <c r="J288" i="8"/>
  <c r="B288" i="8"/>
  <c r="E249" i="6"/>
  <c r="H269" i="11" l="1"/>
  <c r="B270" i="11" s="1"/>
  <c r="F270" i="11"/>
  <c r="G270" i="11" s="1"/>
  <c r="H267" i="10"/>
  <c r="I268" i="10" s="1"/>
  <c r="F268" i="10"/>
  <c r="G268" i="10" s="1"/>
  <c r="H266" i="9"/>
  <c r="C267" i="9" s="1"/>
  <c r="F267" i="9"/>
  <c r="G267" i="9" s="1"/>
  <c r="D288" i="8"/>
  <c r="H288" i="8"/>
  <c r="J289" i="8" s="1"/>
  <c r="F289" i="8"/>
  <c r="G289" i="8" s="1"/>
  <c r="H249" i="6"/>
  <c r="J250" i="6" s="1"/>
  <c r="F250" i="6"/>
  <c r="G250" i="6" s="1"/>
  <c r="C270" i="11" l="1"/>
  <c r="D270" i="11"/>
  <c r="J268" i="10"/>
  <c r="I270" i="11"/>
  <c r="C268" i="10"/>
  <c r="E268" i="10" s="1"/>
  <c r="C289" i="8"/>
  <c r="E289" i="8" s="1"/>
  <c r="B268" i="10"/>
  <c r="D268" i="10" s="1"/>
  <c r="J270" i="11"/>
  <c r="E270" i="11"/>
  <c r="E267" i="9"/>
  <c r="I267" i="9"/>
  <c r="J267" i="9"/>
  <c r="B267" i="9"/>
  <c r="B289" i="8"/>
  <c r="I250" i="6"/>
  <c r="I289" i="8"/>
  <c r="C250" i="6"/>
  <c r="E250" i="6" s="1"/>
  <c r="B250" i="6"/>
  <c r="D250" i="6" s="1"/>
  <c r="H270" i="11" l="1"/>
  <c r="F271" i="11"/>
  <c r="G271" i="11" s="1"/>
  <c r="I271" i="11"/>
  <c r="J271" i="11"/>
  <c r="C271" i="11"/>
  <c r="B271" i="11"/>
  <c r="H268" i="10"/>
  <c r="I269" i="10" s="1"/>
  <c r="F269" i="10"/>
  <c r="G269" i="10" s="1"/>
  <c r="D267" i="9"/>
  <c r="H267" i="9"/>
  <c r="B268" i="9" s="1"/>
  <c r="F268" i="9"/>
  <c r="G268" i="9" s="1"/>
  <c r="H289" i="8"/>
  <c r="C290" i="8" s="1"/>
  <c r="E290" i="8" s="1"/>
  <c r="F290" i="8"/>
  <c r="G290" i="8" s="1"/>
  <c r="D289" i="8"/>
  <c r="H250" i="6"/>
  <c r="F251" i="6"/>
  <c r="G251" i="6" s="1"/>
  <c r="D271" i="11" l="1"/>
  <c r="C269" i="10"/>
  <c r="E269" i="10" s="1"/>
  <c r="E271" i="11"/>
  <c r="B269" i="10"/>
  <c r="D269" i="10" s="1"/>
  <c r="C268" i="9"/>
  <c r="E268" i="9" s="1"/>
  <c r="J269" i="10"/>
  <c r="D268" i="9"/>
  <c r="J268" i="9"/>
  <c r="I268" i="9"/>
  <c r="B290" i="8"/>
  <c r="D290" i="8" s="1"/>
  <c r="J290" i="8"/>
  <c r="I290" i="8"/>
  <c r="C251" i="6"/>
  <c r="J251" i="6"/>
  <c r="I251" i="6"/>
  <c r="B251" i="6"/>
  <c r="H271" i="11" l="1"/>
  <c r="I272" i="11" s="1"/>
  <c r="F272" i="11"/>
  <c r="G272" i="11" s="1"/>
  <c r="J272" i="11"/>
  <c r="B272" i="11"/>
  <c r="H269" i="10"/>
  <c r="C270" i="10" s="1"/>
  <c r="F270" i="10"/>
  <c r="G270" i="10" s="1"/>
  <c r="H268" i="9"/>
  <c r="C269" i="9" s="1"/>
  <c r="F269" i="9"/>
  <c r="G269" i="9" s="1"/>
  <c r="H290" i="8"/>
  <c r="C291" i="8" s="1"/>
  <c r="E291" i="8" s="1"/>
  <c r="F291" i="8"/>
  <c r="G291" i="8" s="1"/>
  <c r="D251" i="6"/>
  <c r="E251" i="6"/>
  <c r="B269" i="9" l="1"/>
  <c r="D269" i="9" s="1"/>
  <c r="I269" i="9"/>
  <c r="J269" i="9"/>
  <c r="D272" i="11"/>
  <c r="C272" i="11"/>
  <c r="E270" i="10"/>
  <c r="J270" i="10"/>
  <c r="B270" i="10"/>
  <c r="I270" i="10"/>
  <c r="E269" i="9"/>
  <c r="J291" i="8"/>
  <c r="I291" i="8"/>
  <c r="B291" i="8"/>
  <c r="H251" i="6"/>
  <c r="I252" i="6" s="1"/>
  <c r="F252" i="6"/>
  <c r="G252" i="6" s="1"/>
  <c r="E272" i="11" l="1"/>
  <c r="D270" i="10"/>
  <c r="H270" i="10"/>
  <c r="J271" i="10" s="1"/>
  <c r="F271" i="10"/>
  <c r="G271" i="10" s="1"/>
  <c r="H269" i="9"/>
  <c r="C270" i="9" s="1"/>
  <c r="F270" i="9"/>
  <c r="G270" i="9" s="1"/>
  <c r="D291" i="8"/>
  <c r="H291" i="8"/>
  <c r="I292" i="8" s="1"/>
  <c r="F292" i="8"/>
  <c r="G292" i="8" s="1"/>
  <c r="J252" i="6"/>
  <c r="B252" i="6"/>
  <c r="D252" i="6" s="1"/>
  <c r="C252" i="6"/>
  <c r="E252" i="6" s="1"/>
  <c r="C292" i="8" l="1"/>
  <c r="E292" i="8" s="1"/>
  <c r="C271" i="10"/>
  <c r="E271" i="10" s="1"/>
  <c r="H272" i="11"/>
  <c r="J273" i="11" s="1"/>
  <c r="F273" i="11"/>
  <c r="G273" i="11" s="1"/>
  <c r="I273" i="11"/>
  <c r="C273" i="11"/>
  <c r="B271" i="10"/>
  <c r="I271" i="10"/>
  <c r="E270" i="9"/>
  <c r="B270" i="9"/>
  <c r="J270" i="9"/>
  <c r="I270" i="9"/>
  <c r="J292" i="8"/>
  <c r="B292" i="8"/>
  <c r="H252" i="6"/>
  <c r="B253" i="6" s="1"/>
  <c r="F253" i="6"/>
  <c r="G253" i="6" s="1"/>
  <c r="B273" i="11" l="1"/>
  <c r="D273" i="11" s="1"/>
  <c r="E273" i="11"/>
  <c r="D271" i="10"/>
  <c r="H271" i="10"/>
  <c r="I272" i="10" s="1"/>
  <c r="F272" i="10"/>
  <c r="G272" i="10" s="1"/>
  <c r="D270" i="9"/>
  <c r="H270" i="9"/>
  <c r="B271" i="9" s="1"/>
  <c r="F271" i="9"/>
  <c r="G271" i="9" s="1"/>
  <c r="D292" i="8"/>
  <c r="H292" i="8"/>
  <c r="B293" i="8" s="1"/>
  <c r="F293" i="8"/>
  <c r="G293" i="8" s="1"/>
  <c r="C253" i="6"/>
  <c r="E253" i="6" s="1"/>
  <c r="I253" i="6"/>
  <c r="J253" i="6"/>
  <c r="D253" i="6"/>
  <c r="I271" i="9" l="1"/>
  <c r="C271" i="9"/>
  <c r="E271" i="9" s="1"/>
  <c r="J271" i="9"/>
  <c r="C272" i="10"/>
  <c r="E272" i="10" s="1"/>
  <c r="H273" i="11"/>
  <c r="C274" i="11" s="1"/>
  <c r="F274" i="11"/>
  <c r="G274" i="11" s="1"/>
  <c r="B272" i="10"/>
  <c r="J272" i="10"/>
  <c r="I293" i="8"/>
  <c r="C293" i="8"/>
  <c r="E293" i="8" s="1"/>
  <c r="J293" i="8"/>
  <c r="D271" i="9"/>
  <c r="D293" i="8"/>
  <c r="H253" i="6"/>
  <c r="F254" i="6"/>
  <c r="G254" i="6" s="1"/>
  <c r="E274" i="11" l="1"/>
  <c r="J274" i="11"/>
  <c r="I274" i="11"/>
  <c r="B274" i="11"/>
  <c r="D272" i="10"/>
  <c r="H272" i="10"/>
  <c r="I273" i="10" s="1"/>
  <c r="F273" i="10"/>
  <c r="G273" i="10" s="1"/>
  <c r="H271" i="9"/>
  <c r="J272" i="9" s="1"/>
  <c r="F272" i="9"/>
  <c r="G272" i="9" s="1"/>
  <c r="H293" i="8"/>
  <c r="I294" i="8" s="1"/>
  <c r="F294" i="8"/>
  <c r="G294" i="8" s="1"/>
  <c r="I254" i="6"/>
  <c r="J254" i="6"/>
  <c r="B254" i="6"/>
  <c r="C254" i="6"/>
  <c r="D274" i="11" l="1"/>
  <c r="J273" i="10"/>
  <c r="H274" i="11"/>
  <c r="B275" i="11" s="1"/>
  <c r="F275" i="11"/>
  <c r="G275" i="11" s="1"/>
  <c r="C273" i="10"/>
  <c r="E273" i="10" s="1"/>
  <c r="B272" i="9"/>
  <c r="D272" i="9" s="1"/>
  <c r="I272" i="9"/>
  <c r="C272" i="9"/>
  <c r="E272" i="9" s="1"/>
  <c r="B273" i="10"/>
  <c r="B294" i="8"/>
  <c r="D294" i="8" s="1"/>
  <c r="J294" i="8"/>
  <c r="C294" i="8"/>
  <c r="E294" i="8" s="1"/>
  <c r="D254" i="6"/>
  <c r="E254" i="6"/>
  <c r="D275" i="11" l="1"/>
  <c r="I275" i="11"/>
  <c r="J275" i="11"/>
  <c r="C275" i="11"/>
  <c r="D273" i="10"/>
  <c r="H273" i="10"/>
  <c r="B274" i="10" s="1"/>
  <c r="F274" i="10"/>
  <c r="G274" i="10" s="1"/>
  <c r="H272" i="9"/>
  <c r="B273" i="9" s="1"/>
  <c r="F273" i="9"/>
  <c r="G273" i="9" s="1"/>
  <c r="H294" i="8"/>
  <c r="B295" i="8" s="1"/>
  <c r="F295" i="8"/>
  <c r="G295" i="8" s="1"/>
  <c r="H254" i="6"/>
  <c r="B255" i="6" s="1"/>
  <c r="F255" i="6"/>
  <c r="G255" i="6" s="1"/>
  <c r="E275" i="11" l="1"/>
  <c r="C274" i="10"/>
  <c r="E274" i="10" s="1"/>
  <c r="J274" i="10"/>
  <c r="I274" i="10"/>
  <c r="D274" i="10"/>
  <c r="J273" i="9"/>
  <c r="I273" i="9"/>
  <c r="C273" i="9"/>
  <c r="E273" i="9" s="1"/>
  <c r="D273" i="9"/>
  <c r="I295" i="8"/>
  <c r="J295" i="8"/>
  <c r="C295" i="8"/>
  <c r="E295" i="8" s="1"/>
  <c r="D295" i="8"/>
  <c r="D255" i="6"/>
  <c r="J255" i="6"/>
  <c r="I255" i="6"/>
  <c r="C255" i="6"/>
  <c r="H275" i="11" l="1"/>
  <c r="F276" i="11"/>
  <c r="G276" i="11" s="1"/>
  <c r="C276" i="11"/>
  <c r="H274" i="10"/>
  <c r="J275" i="10" s="1"/>
  <c r="F275" i="10"/>
  <c r="G275" i="10" s="1"/>
  <c r="H273" i="9"/>
  <c r="I274" i="9" s="1"/>
  <c r="F274" i="9"/>
  <c r="G274" i="9" s="1"/>
  <c r="H295" i="8"/>
  <c r="B296" i="8" s="1"/>
  <c r="F296" i="8"/>
  <c r="G296" i="8" s="1"/>
  <c r="E255" i="6"/>
  <c r="B275" i="10" l="1"/>
  <c r="D275" i="10" s="1"/>
  <c r="C275" i="10"/>
  <c r="E275" i="10" s="1"/>
  <c r="E276" i="11"/>
  <c r="I276" i="11"/>
  <c r="J276" i="11"/>
  <c r="B276" i="11"/>
  <c r="I275" i="10"/>
  <c r="C274" i="9"/>
  <c r="E274" i="9" s="1"/>
  <c r="B274" i="9"/>
  <c r="D274" i="9" s="1"/>
  <c r="J274" i="9"/>
  <c r="I296" i="8"/>
  <c r="J296" i="8"/>
  <c r="D296" i="8"/>
  <c r="C296" i="8"/>
  <c r="E296" i="8" s="1"/>
  <c r="H255" i="6"/>
  <c r="C256" i="6" s="1"/>
  <c r="F256" i="6"/>
  <c r="G256" i="6" s="1"/>
  <c r="D276" i="11" l="1"/>
  <c r="H276" i="11"/>
  <c r="I277" i="11" s="1"/>
  <c r="F277" i="11"/>
  <c r="G277" i="11" s="1"/>
  <c r="H275" i="10"/>
  <c r="B276" i="10" s="1"/>
  <c r="F276" i="10"/>
  <c r="G276" i="10" s="1"/>
  <c r="H274" i="9"/>
  <c r="B275" i="9" s="1"/>
  <c r="F275" i="9"/>
  <c r="G275" i="9" s="1"/>
  <c r="E256" i="6"/>
  <c r="J256" i="6"/>
  <c r="I256" i="6"/>
  <c r="B256" i="6"/>
  <c r="C277" i="11" l="1"/>
  <c r="E277" i="11" s="1"/>
  <c r="I276" i="10"/>
  <c r="C276" i="10"/>
  <c r="E276" i="10" s="1"/>
  <c r="J277" i="11"/>
  <c r="J276" i="10"/>
  <c r="B277" i="11"/>
  <c r="D276" i="10"/>
  <c r="J275" i="9"/>
  <c r="C275" i="9"/>
  <c r="E275" i="9" s="1"/>
  <c r="D275" i="9"/>
  <c r="I275" i="9"/>
  <c r="H296" i="8"/>
  <c r="J297" i="8" s="1"/>
  <c r="F297" i="8"/>
  <c r="G297" i="8" s="1"/>
  <c r="D256" i="6"/>
  <c r="H256" i="6"/>
  <c r="J257" i="6" s="1"/>
  <c r="F257" i="6"/>
  <c r="G257" i="6" s="1"/>
  <c r="H277" i="11" l="1"/>
  <c r="F278" i="11"/>
  <c r="G278" i="11" s="1"/>
  <c r="C278" i="11"/>
  <c r="B297" i="8"/>
  <c r="D297" i="8" s="1"/>
  <c r="I278" i="11"/>
  <c r="D277" i="11"/>
  <c r="B278" i="11"/>
  <c r="J278" i="11"/>
  <c r="H276" i="10"/>
  <c r="C277" i="10" s="1"/>
  <c r="F277" i="10"/>
  <c r="G277" i="10" s="1"/>
  <c r="C297" i="8"/>
  <c r="E297" i="8" s="1"/>
  <c r="H275" i="9"/>
  <c r="B276" i="9" s="1"/>
  <c r="F276" i="9"/>
  <c r="G276" i="9" s="1"/>
  <c r="I297" i="8"/>
  <c r="I257" i="6"/>
  <c r="B257" i="6"/>
  <c r="C257" i="6"/>
  <c r="D278" i="11" l="1"/>
  <c r="E278" i="11"/>
  <c r="E277" i="10"/>
  <c r="J277" i="10"/>
  <c r="I277" i="10"/>
  <c r="C276" i="9"/>
  <c r="E276" i="9" s="1"/>
  <c r="B277" i="10"/>
  <c r="D276" i="9"/>
  <c r="J276" i="9"/>
  <c r="I276" i="9"/>
  <c r="H297" i="8"/>
  <c r="B298" i="8" s="1"/>
  <c r="F298" i="8"/>
  <c r="G298" i="8" s="1"/>
  <c r="D257" i="6"/>
  <c r="E257" i="6"/>
  <c r="H278" i="11" l="1"/>
  <c r="F279" i="11"/>
  <c r="G279" i="11" s="1"/>
  <c r="C279" i="11"/>
  <c r="I279" i="11"/>
  <c r="J279" i="11"/>
  <c r="B279" i="11"/>
  <c r="H277" i="10"/>
  <c r="J278" i="10" s="1"/>
  <c r="F278" i="10"/>
  <c r="G278" i="10" s="1"/>
  <c r="D277" i="10"/>
  <c r="I298" i="8"/>
  <c r="J298" i="8"/>
  <c r="H276" i="9"/>
  <c r="I277" i="9" s="1"/>
  <c r="F277" i="9"/>
  <c r="G277" i="9" s="1"/>
  <c r="C298" i="8"/>
  <c r="E298" i="8" s="1"/>
  <c r="D298" i="8"/>
  <c r="H257" i="6"/>
  <c r="I258" i="6" s="1"/>
  <c r="F258" i="6"/>
  <c r="G258" i="6" s="1"/>
  <c r="I278" i="10" l="1"/>
  <c r="E279" i="11"/>
  <c r="B278" i="10"/>
  <c r="D278" i="10" s="1"/>
  <c r="D279" i="11"/>
  <c r="C278" i="10"/>
  <c r="E278" i="10" s="1"/>
  <c r="B277" i="9"/>
  <c r="C277" i="9"/>
  <c r="J277" i="9"/>
  <c r="H298" i="8"/>
  <c r="I299" i="8" s="1"/>
  <c r="F299" i="8"/>
  <c r="G299" i="8" s="1"/>
  <c r="J258" i="6"/>
  <c r="B258" i="6"/>
  <c r="C258" i="6"/>
  <c r="H279" i="11" l="1"/>
  <c r="F280" i="11"/>
  <c r="G280" i="11" s="1"/>
  <c r="C280" i="11"/>
  <c r="C299" i="8"/>
  <c r="E299" i="8" s="1"/>
  <c r="I280" i="11"/>
  <c r="H278" i="10"/>
  <c r="I279" i="10" s="1"/>
  <c r="F279" i="10"/>
  <c r="G279" i="10" s="1"/>
  <c r="D277" i="9"/>
  <c r="E277" i="9"/>
  <c r="J299" i="8"/>
  <c r="B299" i="8"/>
  <c r="E258" i="6"/>
  <c r="D258" i="6"/>
  <c r="J279" i="10" l="1"/>
  <c r="E280" i="11"/>
  <c r="B279" i="10"/>
  <c r="D279" i="10" s="1"/>
  <c r="J280" i="11"/>
  <c r="B280" i="11"/>
  <c r="C279" i="10"/>
  <c r="H277" i="9"/>
  <c r="C278" i="9" s="1"/>
  <c r="F278" i="9"/>
  <c r="G278" i="9" s="1"/>
  <c r="D299" i="8"/>
  <c r="H299" i="8"/>
  <c r="B300" i="8" s="1"/>
  <c r="F300" i="8"/>
  <c r="G300" i="8" s="1"/>
  <c r="H258" i="6"/>
  <c r="B259" i="6" s="1"/>
  <c r="F259" i="6"/>
  <c r="G259" i="6" s="1"/>
  <c r="J278" i="9" l="1"/>
  <c r="D280" i="11"/>
  <c r="H280" i="11"/>
  <c r="J281" i="11" s="1"/>
  <c r="F281" i="11"/>
  <c r="G281" i="11" s="1"/>
  <c r="I281" i="11"/>
  <c r="E279" i="10"/>
  <c r="B278" i="9"/>
  <c r="D278" i="9" s="1"/>
  <c r="I278" i="9"/>
  <c r="E278" i="9"/>
  <c r="C300" i="8"/>
  <c r="E300" i="8" s="1"/>
  <c r="J300" i="8"/>
  <c r="I300" i="8"/>
  <c r="D300" i="8"/>
  <c r="J259" i="6"/>
  <c r="I259" i="6"/>
  <c r="D259" i="6"/>
  <c r="C259" i="6"/>
  <c r="B281" i="11" l="1"/>
  <c r="C281" i="11"/>
  <c r="H279" i="10"/>
  <c r="B280" i="10" s="1"/>
  <c r="F280" i="10"/>
  <c r="G280" i="10" s="1"/>
  <c r="I280" i="10"/>
  <c r="J280" i="10"/>
  <c r="H278" i="9"/>
  <c r="C279" i="9" s="1"/>
  <c r="F279" i="9"/>
  <c r="G279" i="9" s="1"/>
  <c r="H300" i="8"/>
  <c r="B301" i="8" s="1"/>
  <c r="F301" i="8"/>
  <c r="G301" i="8" s="1"/>
  <c r="E259" i="6"/>
  <c r="C301" i="8" l="1"/>
  <c r="E301" i="8" s="1"/>
  <c r="E281" i="11"/>
  <c r="C280" i="10"/>
  <c r="E280" i="10" s="1"/>
  <c r="D281" i="11"/>
  <c r="D280" i="10"/>
  <c r="E279" i="9"/>
  <c r="I279" i="9"/>
  <c r="B279" i="9"/>
  <c r="J279" i="9"/>
  <c r="D301" i="8"/>
  <c r="J301" i="8"/>
  <c r="I301" i="8"/>
  <c r="H259" i="6"/>
  <c r="C260" i="6" s="1"/>
  <c r="F260" i="6"/>
  <c r="G260" i="6" s="1"/>
  <c r="H281" i="11" l="1"/>
  <c r="B282" i="11" s="1"/>
  <c r="F282" i="11"/>
  <c r="G282" i="11" s="1"/>
  <c r="J282" i="11"/>
  <c r="C282" i="11"/>
  <c r="H280" i="10"/>
  <c r="I281" i="10" s="1"/>
  <c r="F281" i="10"/>
  <c r="G281" i="10" s="1"/>
  <c r="D279" i="9"/>
  <c r="H279" i="9"/>
  <c r="I280" i="9" s="1"/>
  <c r="F280" i="9"/>
  <c r="G280" i="9" s="1"/>
  <c r="H301" i="8"/>
  <c r="J302" i="8" s="1"/>
  <c r="F302" i="8"/>
  <c r="G302" i="8" s="1"/>
  <c r="I260" i="6"/>
  <c r="B260" i="6"/>
  <c r="D260" i="6" s="1"/>
  <c r="E260" i="6"/>
  <c r="J260" i="6"/>
  <c r="I282" i="11" l="1"/>
  <c r="E282" i="11"/>
  <c r="C281" i="10"/>
  <c r="E281" i="10" s="1"/>
  <c r="B281" i="10"/>
  <c r="D281" i="10" s="1"/>
  <c r="D282" i="11"/>
  <c r="C280" i="9"/>
  <c r="E280" i="9" s="1"/>
  <c r="J281" i="10"/>
  <c r="B302" i="8"/>
  <c r="D302" i="8" s="1"/>
  <c r="B280" i="9"/>
  <c r="C302" i="8"/>
  <c r="E302" i="8" s="1"/>
  <c r="J280" i="9"/>
  <c r="I302" i="8"/>
  <c r="H260" i="6"/>
  <c r="I261" i="6" s="1"/>
  <c r="F261" i="6"/>
  <c r="G261" i="6" s="1"/>
  <c r="H282" i="11" l="1"/>
  <c r="C283" i="11" s="1"/>
  <c r="F283" i="11"/>
  <c r="G283" i="11" s="1"/>
  <c r="H281" i="10"/>
  <c r="J282" i="10" s="1"/>
  <c r="F282" i="10"/>
  <c r="G282" i="10" s="1"/>
  <c r="C282" i="10"/>
  <c r="I282" i="10"/>
  <c r="B282" i="10"/>
  <c r="H280" i="9"/>
  <c r="I281" i="9" s="1"/>
  <c r="F281" i="9"/>
  <c r="G281" i="9" s="1"/>
  <c r="D280" i="9"/>
  <c r="H302" i="8"/>
  <c r="J303" i="8" s="1"/>
  <c r="F303" i="8"/>
  <c r="G303" i="8" s="1"/>
  <c r="J261" i="6"/>
  <c r="C261" i="6"/>
  <c r="E261" i="6" s="1"/>
  <c r="B261" i="6"/>
  <c r="D261" i="6" s="1"/>
  <c r="E283" i="11" l="1"/>
  <c r="J283" i="11"/>
  <c r="B283" i="11"/>
  <c r="I283" i="11"/>
  <c r="D282" i="10"/>
  <c r="J281" i="9"/>
  <c r="E282" i="10"/>
  <c r="B281" i="9"/>
  <c r="D281" i="9" s="1"/>
  <c r="C303" i="8"/>
  <c r="E303" i="8" s="1"/>
  <c r="C281" i="9"/>
  <c r="B303" i="8"/>
  <c r="I303" i="8"/>
  <c r="H261" i="6"/>
  <c r="B262" i="6" s="1"/>
  <c r="F262" i="6"/>
  <c r="G262" i="6" s="1"/>
  <c r="D283" i="11" l="1"/>
  <c r="H283" i="11"/>
  <c r="J284" i="11" s="1"/>
  <c r="F284" i="11"/>
  <c r="G284" i="11" s="1"/>
  <c r="C284" i="11"/>
  <c r="H282" i="10"/>
  <c r="J283" i="10" s="1"/>
  <c r="F283" i="10"/>
  <c r="G283" i="10" s="1"/>
  <c r="E281" i="9"/>
  <c r="D303" i="8"/>
  <c r="H303" i="8"/>
  <c r="J304" i="8" s="1"/>
  <c r="F304" i="8"/>
  <c r="G304" i="8" s="1"/>
  <c r="D262" i="6"/>
  <c r="I262" i="6"/>
  <c r="J262" i="6"/>
  <c r="C262" i="6"/>
  <c r="C304" i="8" l="1"/>
  <c r="E304" i="8" s="1"/>
  <c r="B283" i="10"/>
  <c r="D283" i="10" s="1"/>
  <c r="I283" i="10"/>
  <c r="I284" i="11"/>
  <c r="E284" i="11"/>
  <c r="B284" i="11"/>
  <c r="C283" i="10"/>
  <c r="H281" i="9"/>
  <c r="B282" i="9" s="1"/>
  <c r="F282" i="9"/>
  <c r="G282" i="9" s="1"/>
  <c r="B304" i="8"/>
  <c r="I304" i="8"/>
  <c r="E262" i="6"/>
  <c r="I282" i="9" l="1"/>
  <c r="D284" i="11"/>
  <c r="H284" i="11"/>
  <c r="B285" i="11" s="1"/>
  <c r="F285" i="11"/>
  <c r="G285" i="11" s="1"/>
  <c r="I285" i="11"/>
  <c r="J285" i="11"/>
  <c r="C285" i="11"/>
  <c r="C282" i="9"/>
  <c r="E282" i="9" s="1"/>
  <c r="E283" i="10"/>
  <c r="J282" i="9"/>
  <c r="D282" i="9"/>
  <c r="H304" i="8"/>
  <c r="J305" i="8" s="1"/>
  <c r="F305" i="8"/>
  <c r="G305" i="8" s="1"/>
  <c r="D304" i="8"/>
  <c r="H262" i="6"/>
  <c r="C263" i="6" s="1"/>
  <c r="F263" i="6"/>
  <c r="G263" i="6" s="1"/>
  <c r="D285" i="11" l="1"/>
  <c r="E285" i="11"/>
  <c r="H283" i="10"/>
  <c r="C284" i="10" s="1"/>
  <c r="F284" i="10"/>
  <c r="G284" i="10" s="1"/>
  <c r="H282" i="9"/>
  <c r="C283" i="9" s="1"/>
  <c r="F283" i="9"/>
  <c r="G283" i="9" s="1"/>
  <c r="B305" i="8"/>
  <c r="D305" i="8" s="1"/>
  <c r="C305" i="8"/>
  <c r="E305" i="8" s="1"/>
  <c r="I305" i="8"/>
  <c r="J263" i="6"/>
  <c r="B263" i="6"/>
  <c r="D263" i="6" s="1"/>
  <c r="I263" i="6"/>
  <c r="E263" i="6"/>
  <c r="H285" i="11" l="1"/>
  <c r="F286" i="11"/>
  <c r="G286" i="11" s="1"/>
  <c r="J284" i="10"/>
  <c r="B286" i="11"/>
  <c r="B284" i="10"/>
  <c r="D284" i="10" s="1"/>
  <c r="C286" i="11"/>
  <c r="I284" i="10"/>
  <c r="E284" i="10"/>
  <c r="E283" i="9"/>
  <c r="B283" i="9"/>
  <c r="I283" i="9"/>
  <c r="J283" i="9"/>
  <c r="H305" i="8"/>
  <c r="B306" i="8" s="1"/>
  <c r="F306" i="8"/>
  <c r="G306" i="8" s="1"/>
  <c r="C306" i="8"/>
  <c r="E306" i="8" s="1"/>
  <c r="H263" i="6"/>
  <c r="B264" i="6" s="1"/>
  <c r="F264" i="6"/>
  <c r="G264" i="6" s="1"/>
  <c r="E286" i="11" l="1"/>
  <c r="D286" i="11"/>
  <c r="J286" i="11"/>
  <c r="I286" i="11"/>
  <c r="H284" i="10"/>
  <c r="C285" i="10" s="1"/>
  <c r="F285" i="10"/>
  <c r="G285" i="10" s="1"/>
  <c r="D283" i="9"/>
  <c r="H283" i="9"/>
  <c r="C284" i="9" s="1"/>
  <c r="F284" i="9"/>
  <c r="G284" i="9" s="1"/>
  <c r="I306" i="8"/>
  <c r="J306" i="8"/>
  <c r="D306" i="8"/>
  <c r="D264" i="6"/>
  <c r="J264" i="6"/>
  <c r="C264" i="6"/>
  <c r="I264" i="6"/>
  <c r="J284" i="9" l="1"/>
  <c r="I284" i="9"/>
  <c r="H286" i="11"/>
  <c r="B287" i="11" s="1"/>
  <c r="F287" i="11"/>
  <c r="G287" i="11" s="1"/>
  <c r="J287" i="11"/>
  <c r="I287" i="11"/>
  <c r="C287" i="11"/>
  <c r="E285" i="10"/>
  <c r="B285" i="10"/>
  <c r="I285" i="10"/>
  <c r="J285" i="10"/>
  <c r="E284" i="9"/>
  <c r="B284" i="9"/>
  <c r="H306" i="8"/>
  <c r="I307" i="8" s="1"/>
  <c r="F307" i="8"/>
  <c r="G307" i="8" s="1"/>
  <c r="E264" i="6"/>
  <c r="D287" i="11" l="1"/>
  <c r="E287" i="11"/>
  <c r="C307" i="8"/>
  <c r="E307" i="8" s="1"/>
  <c r="H285" i="10"/>
  <c r="J286" i="10" s="1"/>
  <c r="F286" i="10"/>
  <c r="G286" i="10" s="1"/>
  <c r="D285" i="10"/>
  <c r="D284" i="9"/>
  <c r="B307" i="8"/>
  <c r="D307" i="8" s="1"/>
  <c r="H284" i="9"/>
  <c r="C285" i="9" s="1"/>
  <c r="F285" i="9"/>
  <c r="G285" i="9" s="1"/>
  <c r="J307" i="8"/>
  <c r="H264" i="6"/>
  <c r="B265" i="6" s="1"/>
  <c r="F265" i="6"/>
  <c r="G265" i="6" s="1"/>
  <c r="C286" i="10" l="1"/>
  <c r="E286" i="10" s="1"/>
  <c r="B286" i="10"/>
  <c r="D286" i="10" s="1"/>
  <c r="H287" i="11"/>
  <c r="F288" i="11"/>
  <c r="G288" i="11" s="1"/>
  <c r="I286" i="10"/>
  <c r="E285" i="9"/>
  <c r="J285" i="9"/>
  <c r="I285" i="9"/>
  <c r="B285" i="9"/>
  <c r="H307" i="8"/>
  <c r="B308" i="8" s="1"/>
  <c r="F308" i="8"/>
  <c r="G308" i="8" s="1"/>
  <c r="D265" i="6"/>
  <c r="J265" i="6"/>
  <c r="I265" i="6"/>
  <c r="C265" i="6"/>
  <c r="C308" i="8" l="1"/>
  <c r="E308" i="8" s="1"/>
  <c r="J288" i="11"/>
  <c r="I288" i="11"/>
  <c r="C288" i="11"/>
  <c r="B288" i="11"/>
  <c r="H286" i="10"/>
  <c r="C287" i="10" s="1"/>
  <c r="F287" i="10"/>
  <c r="G287" i="10" s="1"/>
  <c r="H285" i="9"/>
  <c r="J286" i="9" s="1"/>
  <c r="F286" i="9"/>
  <c r="G286" i="9" s="1"/>
  <c r="D285" i="9"/>
  <c r="J308" i="8"/>
  <c r="I308" i="8"/>
  <c r="D308" i="8"/>
  <c r="E265" i="6"/>
  <c r="J287" i="10" l="1"/>
  <c r="D288" i="11"/>
  <c r="I287" i="10"/>
  <c r="E288" i="11"/>
  <c r="B287" i="10"/>
  <c r="D287" i="10" s="1"/>
  <c r="E287" i="10"/>
  <c r="B286" i="9"/>
  <c r="D286" i="9" s="1"/>
  <c r="I286" i="9"/>
  <c r="C286" i="9"/>
  <c r="H308" i="8"/>
  <c r="J309" i="8" s="1"/>
  <c r="F309" i="8"/>
  <c r="G309" i="8" s="1"/>
  <c r="C309" i="8"/>
  <c r="E309" i="8" s="1"/>
  <c r="H265" i="6"/>
  <c r="I266" i="6" s="1"/>
  <c r="F266" i="6"/>
  <c r="G266" i="6" s="1"/>
  <c r="H288" i="11" l="1"/>
  <c r="F289" i="11"/>
  <c r="G289" i="11" s="1"/>
  <c r="B289" i="11"/>
  <c r="C289" i="11"/>
  <c r="I309" i="8"/>
  <c r="H287" i="10"/>
  <c r="C288" i="10" s="1"/>
  <c r="F288" i="10"/>
  <c r="G288" i="10" s="1"/>
  <c r="E286" i="9"/>
  <c r="B309" i="8"/>
  <c r="D309" i="8" s="1"/>
  <c r="B266" i="6"/>
  <c r="D266" i="6" s="1"/>
  <c r="J266" i="6"/>
  <c r="C266" i="6"/>
  <c r="D289" i="11" l="1"/>
  <c r="E289" i="11"/>
  <c r="I289" i="11"/>
  <c r="J289" i="11"/>
  <c r="E288" i="10"/>
  <c r="B288" i="10"/>
  <c r="I288" i="10"/>
  <c r="J288" i="10"/>
  <c r="H286" i="9"/>
  <c r="B287" i="9" s="1"/>
  <c r="F287" i="9"/>
  <c r="G287" i="9" s="1"/>
  <c r="H309" i="8"/>
  <c r="I310" i="8" s="1"/>
  <c r="F310" i="8"/>
  <c r="G310" i="8" s="1"/>
  <c r="E266" i="6"/>
  <c r="B310" i="8" l="1"/>
  <c r="C310" i="8"/>
  <c r="E310" i="8" s="1"/>
  <c r="H289" i="11"/>
  <c r="J290" i="11" s="1"/>
  <c r="F290" i="11"/>
  <c r="G290" i="11" s="1"/>
  <c r="B290" i="11"/>
  <c r="C287" i="9"/>
  <c r="E287" i="9" s="1"/>
  <c r="D288" i="10"/>
  <c r="H288" i="10"/>
  <c r="B289" i="10" s="1"/>
  <c r="F289" i="10"/>
  <c r="G289" i="10" s="1"/>
  <c r="D287" i="9"/>
  <c r="J310" i="8"/>
  <c r="I287" i="9"/>
  <c r="J287" i="9"/>
  <c r="D310" i="8"/>
  <c r="H266" i="6"/>
  <c r="C267" i="6" s="1"/>
  <c r="F267" i="6"/>
  <c r="G267" i="6" s="1"/>
  <c r="J289" i="10" l="1"/>
  <c r="C289" i="10"/>
  <c r="E289" i="10" s="1"/>
  <c r="I289" i="10"/>
  <c r="D290" i="11"/>
  <c r="C290" i="11"/>
  <c r="I290" i="11"/>
  <c r="D289" i="10"/>
  <c r="H287" i="9"/>
  <c r="I288" i="9" s="1"/>
  <c r="F288" i="9"/>
  <c r="G288" i="9" s="1"/>
  <c r="H310" i="8"/>
  <c r="B311" i="8" s="1"/>
  <c r="F311" i="8"/>
  <c r="G311" i="8" s="1"/>
  <c r="B267" i="6"/>
  <c r="E267" i="6"/>
  <c r="I267" i="6"/>
  <c r="J267" i="6"/>
  <c r="E290" i="11" l="1"/>
  <c r="H289" i="10"/>
  <c r="I290" i="10" s="1"/>
  <c r="F290" i="10"/>
  <c r="G290" i="10" s="1"/>
  <c r="C290" i="10"/>
  <c r="C288" i="9"/>
  <c r="E288" i="9" s="1"/>
  <c r="B288" i="9"/>
  <c r="J288" i="9"/>
  <c r="D311" i="8"/>
  <c r="J311" i="8"/>
  <c r="I311" i="8"/>
  <c r="C311" i="8"/>
  <c r="E311" i="8" s="1"/>
  <c r="H267" i="6"/>
  <c r="B268" i="6" s="1"/>
  <c r="F268" i="6"/>
  <c r="G268" i="6" s="1"/>
  <c r="D267" i="6"/>
  <c r="J290" i="10" l="1"/>
  <c r="B290" i="10"/>
  <c r="D290" i="10" s="1"/>
  <c r="H290" i="11"/>
  <c r="B291" i="11" s="1"/>
  <c r="F291" i="11"/>
  <c r="G291" i="11" s="1"/>
  <c r="J291" i="11"/>
  <c r="E290" i="10"/>
  <c r="D288" i="9"/>
  <c r="H288" i="9"/>
  <c r="I289" i="9" s="1"/>
  <c r="F289" i="9"/>
  <c r="G289" i="9" s="1"/>
  <c r="I268" i="6"/>
  <c r="J268" i="6"/>
  <c r="C268" i="6"/>
  <c r="E268" i="6" s="1"/>
  <c r="D268" i="6"/>
  <c r="J289" i="9" l="1"/>
  <c r="D291" i="11"/>
  <c r="C291" i="11"/>
  <c r="I291" i="11"/>
  <c r="H290" i="10"/>
  <c r="J291" i="10" s="1"/>
  <c r="F291" i="10"/>
  <c r="G291" i="10" s="1"/>
  <c r="B289" i="9"/>
  <c r="C289" i="9"/>
  <c r="H311" i="8"/>
  <c r="C312" i="8" s="1"/>
  <c r="E312" i="8" s="1"/>
  <c r="F312" i="8"/>
  <c r="G312" i="8" s="1"/>
  <c r="H268" i="6"/>
  <c r="B269" i="6" s="1"/>
  <c r="F269" i="6"/>
  <c r="G269" i="6" s="1"/>
  <c r="C291" i="10" l="1"/>
  <c r="E291" i="10" s="1"/>
  <c r="I291" i="10"/>
  <c r="E291" i="11"/>
  <c r="B291" i="10"/>
  <c r="D291" i="10" s="1"/>
  <c r="D289" i="9"/>
  <c r="J269" i="6"/>
  <c r="C269" i="6"/>
  <c r="E269" i="6" s="1"/>
  <c r="E289" i="9"/>
  <c r="B312" i="8"/>
  <c r="I312" i="8"/>
  <c r="J312" i="8"/>
  <c r="I269" i="6"/>
  <c r="D269" i="6"/>
  <c r="H291" i="11" l="1"/>
  <c r="F292" i="11"/>
  <c r="G292" i="11" s="1"/>
  <c r="C292" i="11"/>
  <c r="B292" i="11"/>
  <c r="H291" i="10"/>
  <c r="C292" i="10" s="1"/>
  <c r="F292" i="10"/>
  <c r="G292" i="10" s="1"/>
  <c r="H289" i="9"/>
  <c r="I290" i="9" s="1"/>
  <c r="F290" i="9"/>
  <c r="G290" i="9" s="1"/>
  <c r="D312" i="8"/>
  <c r="H312" i="8"/>
  <c r="J313" i="8" s="1"/>
  <c r="F313" i="8"/>
  <c r="G313" i="8" s="1"/>
  <c r="H269" i="6"/>
  <c r="B270" i="6" s="1"/>
  <c r="F270" i="6"/>
  <c r="G270" i="6" s="1"/>
  <c r="J292" i="10" l="1"/>
  <c r="I292" i="10"/>
  <c r="D292" i="11"/>
  <c r="B292" i="10"/>
  <c r="D292" i="10" s="1"/>
  <c r="E292" i="11"/>
  <c r="J292" i="11"/>
  <c r="I292" i="11"/>
  <c r="E292" i="10"/>
  <c r="B290" i="9"/>
  <c r="D290" i="9" s="1"/>
  <c r="C290" i="9"/>
  <c r="E290" i="9" s="1"/>
  <c r="J290" i="9"/>
  <c r="C313" i="8"/>
  <c r="E313" i="8" s="1"/>
  <c r="B313" i="8"/>
  <c r="I313" i="8"/>
  <c r="I270" i="6"/>
  <c r="J270" i="6"/>
  <c r="C270" i="6"/>
  <c r="E270" i="6" s="1"/>
  <c r="D270" i="6"/>
  <c r="H292" i="11" l="1"/>
  <c r="I293" i="11" s="1"/>
  <c r="F293" i="11"/>
  <c r="G293" i="11" s="1"/>
  <c r="J293" i="11"/>
  <c r="C293" i="11"/>
  <c r="B293" i="11"/>
  <c r="H292" i="10"/>
  <c r="B293" i="10" s="1"/>
  <c r="F293" i="10"/>
  <c r="G293" i="10" s="1"/>
  <c r="H290" i="9"/>
  <c r="C291" i="9" s="1"/>
  <c r="F291" i="9"/>
  <c r="G291" i="9" s="1"/>
  <c r="H313" i="8"/>
  <c r="C314" i="8" s="1"/>
  <c r="E314" i="8" s="1"/>
  <c r="F314" i="8"/>
  <c r="G314" i="8" s="1"/>
  <c r="D313" i="8"/>
  <c r="H270" i="6"/>
  <c r="J271" i="6" s="1"/>
  <c r="F271" i="6"/>
  <c r="G271" i="6" s="1"/>
  <c r="J314" i="8" l="1"/>
  <c r="I314" i="8"/>
  <c r="E293" i="11"/>
  <c r="D293" i="11"/>
  <c r="B314" i="8"/>
  <c r="D314" i="8" s="1"/>
  <c r="I293" i="10"/>
  <c r="J293" i="10"/>
  <c r="D293" i="10"/>
  <c r="C293" i="10"/>
  <c r="E291" i="9"/>
  <c r="B291" i="9"/>
  <c r="I291" i="9"/>
  <c r="J291" i="9"/>
  <c r="B271" i="6"/>
  <c r="D271" i="6" s="1"/>
  <c r="C271" i="6"/>
  <c r="E271" i="6" s="1"/>
  <c r="I271" i="6"/>
  <c r="H293" i="11" l="1"/>
  <c r="F294" i="11"/>
  <c r="G294" i="11" s="1"/>
  <c r="C294" i="11"/>
  <c r="E293" i="10"/>
  <c r="D291" i="9"/>
  <c r="H291" i="9"/>
  <c r="B292" i="9" s="1"/>
  <c r="F292" i="9"/>
  <c r="G292" i="9" s="1"/>
  <c r="H314" i="8"/>
  <c r="C315" i="8" s="1"/>
  <c r="E315" i="8" s="1"/>
  <c r="F315" i="8"/>
  <c r="G315" i="8" s="1"/>
  <c r="H271" i="6"/>
  <c r="C272" i="6" s="1"/>
  <c r="F272" i="6"/>
  <c r="G272" i="6" s="1"/>
  <c r="E294" i="11" l="1"/>
  <c r="J294" i="11"/>
  <c r="I294" i="11"/>
  <c r="B294" i="11"/>
  <c r="I292" i="9"/>
  <c r="J292" i="9"/>
  <c r="H293" i="10"/>
  <c r="C294" i="10" s="1"/>
  <c r="F294" i="10"/>
  <c r="G294" i="10" s="1"/>
  <c r="C292" i="9"/>
  <c r="E292" i="9" s="1"/>
  <c r="D292" i="9"/>
  <c r="J315" i="8"/>
  <c r="I315" i="8"/>
  <c r="B315" i="8"/>
  <c r="B272" i="6"/>
  <c r="D272" i="6" s="1"/>
  <c r="E272" i="6"/>
  <c r="I272" i="6"/>
  <c r="J272" i="6"/>
  <c r="H294" i="11" l="1"/>
  <c r="I295" i="11" s="1"/>
  <c r="F295" i="11"/>
  <c r="G295" i="11" s="1"/>
  <c r="D294" i="11"/>
  <c r="C295" i="11"/>
  <c r="E294" i="10"/>
  <c r="I294" i="10"/>
  <c r="J294" i="10"/>
  <c r="B294" i="10"/>
  <c r="H292" i="9"/>
  <c r="B293" i="9" s="1"/>
  <c r="F293" i="9"/>
  <c r="G293" i="9" s="1"/>
  <c r="H315" i="8"/>
  <c r="J316" i="8" s="1"/>
  <c r="F316" i="8"/>
  <c r="G316" i="8" s="1"/>
  <c r="D315" i="8"/>
  <c r="H272" i="6"/>
  <c r="J273" i="6" s="1"/>
  <c r="F273" i="6"/>
  <c r="G273" i="6" s="1"/>
  <c r="B295" i="11" l="1"/>
  <c r="D295" i="11" s="1"/>
  <c r="B316" i="8"/>
  <c r="D316" i="8" s="1"/>
  <c r="E295" i="11"/>
  <c r="J295" i="11"/>
  <c r="D294" i="10"/>
  <c r="H294" i="10"/>
  <c r="C295" i="10" s="1"/>
  <c r="F295" i="10"/>
  <c r="G295" i="10" s="1"/>
  <c r="J293" i="9"/>
  <c r="I293" i="9"/>
  <c r="D293" i="9"/>
  <c r="C316" i="8"/>
  <c r="E316" i="8" s="1"/>
  <c r="C293" i="9"/>
  <c r="I316" i="8"/>
  <c r="C273" i="6"/>
  <c r="I273" i="6"/>
  <c r="B273" i="6"/>
  <c r="J295" i="10" l="1"/>
  <c r="I295" i="10"/>
  <c r="B295" i="10"/>
  <c r="D295" i="10" s="1"/>
  <c r="H295" i="11"/>
  <c r="I296" i="11" s="1"/>
  <c r="F296" i="11"/>
  <c r="G296" i="11" s="1"/>
  <c r="J296" i="11"/>
  <c r="E295" i="10"/>
  <c r="E293" i="9"/>
  <c r="H316" i="8"/>
  <c r="I317" i="8" s="1"/>
  <c r="F317" i="8"/>
  <c r="G317" i="8" s="1"/>
  <c r="D273" i="6"/>
  <c r="E273" i="6"/>
  <c r="C317" i="8" l="1"/>
  <c r="E317" i="8" s="1"/>
  <c r="C296" i="11"/>
  <c r="B296" i="11"/>
  <c r="H295" i="10"/>
  <c r="F296" i="10"/>
  <c r="G296" i="10" s="1"/>
  <c r="H293" i="9"/>
  <c r="J294" i="9" s="1"/>
  <c r="F294" i="9"/>
  <c r="G294" i="9" s="1"/>
  <c r="J317" i="8"/>
  <c r="B317" i="8"/>
  <c r="H273" i="6"/>
  <c r="B274" i="6" s="1"/>
  <c r="F274" i="6"/>
  <c r="G274" i="6" s="1"/>
  <c r="D296" i="11" l="1"/>
  <c r="I294" i="9"/>
  <c r="E296" i="11"/>
  <c r="C294" i="9"/>
  <c r="E294" i="9" s="1"/>
  <c r="I296" i="10"/>
  <c r="J296" i="10"/>
  <c r="B296" i="10"/>
  <c r="B294" i="9"/>
  <c r="D294" i="9" s="1"/>
  <c r="C296" i="10"/>
  <c r="D317" i="8"/>
  <c r="H317" i="8"/>
  <c r="B318" i="8" s="1"/>
  <c r="F318" i="8"/>
  <c r="G318" i="8" s="1"/>
  <c r="C274" i="6"/>
  <c r="E274" i="6" s="1"/>
  <c r="I274" i="6"/>
  <c r="D274" i="6"/>
  <c r="J274" i="6"/>
  <c r="H296" i="11" l="1"/>
  <c r="I297" i="11" s="1"/>
  <c r="F297" i="11"/>
  <c r="G297" i="11" s="1"/>
  <c r="E296" i="10"/>
  <c r="D296" i="10"/>
  <c r="H294" i="9"/>
  <c r="B295" i="9" s="1"/>
  <c r="F295" i="9"/>
  <c r="G295" i="9" s="1"/>
  <c r="J318" i="8"/>
  <c r="C318" i="8"/>
  <c r="E318" i="8" s="1"/>
  <c r="I318" i="8"/>
  <c r="D318" i="8"/>
  <c r="H274" i="6"/>
  <c r="C275" i="6" s="1"/>
  <c r="F275" i="6"/>
  <c r="G275" i="6" s="1"/>
  <c r="B297" i="11" l="1"/>
  <c r="D297" i="11" s="1"/>
  <c r="C297" i="11"/>
  <c r="E297" i="11" s="1"/>
  <c r="J297" i="11"/>
  <c r="H296" i="10"/>
  <c r="B297" i="10" s="1"/>
  <c r="F297" i="10"/>
  <c r="G297" i="10" s="1"/>
  <c r="C295" i="9"/>
  <c r="E295" i="9" s="1"/>
  <c r="D295" i="9"/>
  <c r="I295" i="9"/>
  <c r="J295" i="9"/>
  <c r="H318" i="8"/>
  <c r="J319" i="8" s="1"/>
  <c r="F319" i="8"/>
  <c r="G319" i="8" s="1"/>
  <c r="B275" i="6"/>
  <c r="D275" i="6" s="1"/>
  <c r="I275" i="6"/>
  <c r="J275" i="6"/>
  <c r="E275" i="6"/>
  <c r="H297" i="11" l="1"/>
  <c r="C298" i="11" s="1"/>
  <c r="F298" i="11"/>
  <c r="G298" i="11" s="1"/>
  <c r="C297" i="10"/>
  <c r="E297" i="10" s="1"/>
  <c r="I298" i="11"/>
  <c r="J297" i="10"/>
  <c r="B298" i="11"/>
  <c r="I297" i="10"/>
  <c r="J298" i="11"/>
  <c r="D297" i="10"/>
  <c r="H295" i="9"/>
  <c r="C296" i="9" s="1"/>
  <c r="F296" i="9"/>
  <c r="G296" i="9" s="1"/>
  <c r="B319" i="8"/>
  <c r="D319" i="8" s="1"/>
  <c r="I319" i="8"/>
  <c r="C319" i="8"/>
  <c r="E319" i="8" s="1"/>
  <c r="H275" i="6"/>
  <c r="C276" i="6" s="1"/>
  <c r="F276" i="6"/>
  <c r="G276" i="6" s="1"/>
  <c r="E298" i="11" l="1"/>
  <c r="D298" i="11"/>
  <c r="H297" i="10"/>
  <c r="B298" i="10" s="1"/>
  <c r="F298" i="10"/>
  <c r="G298" i="10" s="1"/>
  <c r="I296" i="9"/>
  <c r="J296" i="9"/>
  <c r="E296" i="9"/>
  <c r="B296" i="9"/>
  <c r="H319" i="8"/>
  <c r="J320" i="8" s="1"/>
  <c r="F320" i="8"/>
  <c r="G320" i="8" s="1"/>
  <c r="J276" i="6"/>
  <c r="I276" i="6"/>
  <c r="E276" i="6"/>
  <c r="B276" i="6"/>
  <c r="J298" i="10" l="1"/>
  <c r="H298" i="11"/>
  <c r="F299" i="11"/>
  <c r="G299" i="11" s="1"/>
  <c r="C299" i="11"/>
  <c r="D298" i="10"/>
  <c r="I298" i="10"/>
  <c r="I320" i="8"/>
  <c r="C298" i="10"/>
  <c r="D296" i="9"/>
  <c r="C320" i="8"/>
  <c r="E320" i="8" s="1"/>
  <c r="H296" i="9"/>
  <c r="C297" i="9" s="1"/>
  <c r="F297" i="9"/>
  <c r="G297" i="9" s="1"/>
  <c r="B320" i="8"/>
  <c r="D320" i="8" s="1"/>
  <c r="D276" i="6"/>
  <c r="H276" i="6"/>
  <c r="J277" i="6" s="1"/>
  <c r="F277" i="6"/>
  <c r="G277" i="6" s="1"/>
  <c r="E299" i="11" l="1"/>
  <c r="B299" i="11"/>
  <c r="J299" i="11"/>
  <c r="I299" i="11"/>
  <c r="E298" i="10"/>
  <c r="E297" i="9"/>
  <c r="I297" i="9"/>
  <c r="J297" i="9"/>
  <c r="B297" i="9"/>
  <c r="H320" i="8"/>
  <c r="J321" i="8" s="1"/>
  <c r="F321" i="8"/>
  <c r="G321" i="8" s="1"/>
  <c r="B277" i="6"/>
  <c r="C277" i="6"/>
  <c r="I277" i="6"/>
  <c r="H299" i="11" l="1"/>
  <c r="J300" i="11" s="1"/>
  <c r="F300" i="11"/>
  <c r="G300" i="11" s="1"/>
  <c r="D299" i="11"/>
  <c r="C321" i="8"/>
  <c r="E321" i="8" s="1"/>
  <c r="H298" i="10"/>
  <c r="F299" i="10"/>
  <c r="G299" i="10" s="1"/>
  <c r="D297" i="9"/>
  <c r="H297" i="9"/>
  <c r="J298" i="9" s="1"/>
  <c r="F298" i="9"/>
  <c r="G298" i="9" s="1"/>
  <c r="B321" i="8"/>
  <c r="D321" i="8" s="1"/>
  <c r="I321" i="8"/>
  <c r="E277" i="6"/>
  <c r="D277" i="6"/>
  <c r="C300" i="11" l="1"/>
  <c r="E300" i="11" s="1"/>
  <c r="B300" i="11"/>
  <c r="D300" i="11" s="1"/>
  <c r="I300" i="11"/>
  <c r="J299" i="10"/>
  <c r="I299" i="10"/>
  <c r="B299" i="10"/>
  <c r="C299" i="10"/>
  <c r="B298" i="9"/>
  <c r="I298" i="9"/>
  <c r="C298" i="9"/>
  <c r="H321" i="8"/>
  <c r="B322" i="8" s="1"/>
  <c r="F322" i="8"/>
  <c r="G322" i="8" s="1"/>
  <c r="H277" i="6"/>
  <c r="J278" i="6" s="1"/>
  <c r="F278" i="6"/>
  <c r="G278" i="6" s="1"/>
  <c r="C322" i="8" l="1"/>
  <c r="E322" i="8" s="1"/>
  <c r="J322" i="8"/>
  <c r="H300" i="11"/>
  <c r="F301" i="11"/>
  <c r="G301" i="11" s="1"/>
  <c r="I322" i="8"/>
  <c r="C301" i="11"/>
  <c r="E299" i="10"/>
  <c r="D299" i="10"/>
  <c r="E298" i="9"/>
  <c r="D298" i="9"/>
  <c r="D322" i="8"/>
  <c r="B278" i="6"/>
  <c r="D278" i="6" s="1"/>
  <c r="C278" i="6"/>
  <c r="E278" i="6" s="1"/>
  <c r="I278" i="6"/>
  <c r="E301" i="11" l="1"/>
  <c r="J301" i="11"/>
  <c r="B301" i="11"/>
  <c r="I301" i="11"/>
  <c r="H299" i="10"/>
  <c r="B300" i="10" s="1"/>
  <c r="F300" i="10"/>
  <c r="G300" i="10" s="1"/>
  <c r="H298" i="9"/>
  <c r="C299" i="9" s="1"/>
  <c r="F299" i="9"/>
  <c r="G299" i="9" s="1"/>
  <c r="H322" i="8"/>
  <c r="C323" i="8" s="1"/>
  <c r="E323" i="8" s="1"/>
  <c r="F323" i="8"/>
  <c r="G323" i="8" s="1"/>
  <c r="H278" i="6"/>
  <c r="B279" i="6" s="1"/>
  <c r="F279" i="6"/>
  <c r="G279" i="6" s="1"/>
  <c r="C300" i="10" l="1"/>
  <c r="D301" i="11"/>
  <c r="H301" i="11"/>
  <c r="B302" i="11" s="1"/>
  <c r="F302" i="11"/>
  <c r="G302" i="11" s="1"/>
  <c r="J302" i="11"/>
  <c r="I302" i="11"/>
  <c r="C302" i="11"/>
  <c r="D300" i="10"/>
  <c r="E300" i="10"/>
  <c r="I300" i="10"/>
  <c r="B323" i="8"/>
  <c r="D323" i="8" s="1"/>
  <c r="J300" i="10"/>
  <c r="E299" i="9"/>
  <c r="I299" i="9"/>
  <c r="B299" i="9"/>
  <c r="J299" i="9"/>
  <c r="J323" i="8"/>
  <c r="I323" i="8"/>
  <c r="C279" i="6"/>
  <c r="E279" i="6" s="1"/>
  <c r="D279" i="6"/>
  <c r="I279" i="6"/>
  <c r="J279" i="6"/>
  <c r="D302" i="11" l="1"/>
  <c r="E302" i="11"/>
  <c r="H300" i="10"/>
  <c r="B301" i="10" s="1"/>
  <c r="F301" i="10"/>
  <c r="G301" i="10" s="1"/>
  <c r="C301" i="10"/>
  <c r="H299" i="9"/>
  <c r="J300" i="9" s="1"/>
  <c r="F300" i="9"/>
  <c r="G300" i="9" s="1"/>
  <c r="D299" i="9"/>
  <c r="H323" i="8"/>
  <c r="B324" i="8" s="1"/>
  <c r="F324" i="8"/>
  <c r="G324" i="8" s="1"/>
  <c r="H279" i="6"/>
  <c r="B280" i="6" s="1"/>
  <c r="F280" i="6"/>
  <c r="G280" i="6" s="1"/>
  <c r="I301" i="10" l="1"/>
  <c r="J301" i="10"/>
  <c r="H302" i="11"/>
  <c r="F303" i="11"/>
  <c r="G303" i="11" s="1"/>
  <c r="J303" i="11"/>
  <c r="I303" i="11"/>
  <c r="C303" i="11"/>
  <c r="B303" i="11"/>
  <c r="E301" i="10"/>
  <c r="C300" i="9"/>
  <c r="E300" i="9" s="1"/>
  <c r="B300" i="9"/>
  <c r="D300" i="9" s="1"/>
  <c r="D301" i="10"/>
  <c r="I300" i="9"/>
  <c r="D324" i="8"/>
  <c r="C324" i="8"/>
  <c r="E324" i="8" s="1"/>
  <c r="J324" i="8"/>
  <c r="I324" i="8"/>
  <c r="C280" i="6"/>
  <c r="E280" i="6" s="1"/>
  <c r="I280" i="6"/>
  <c r="J280" i="6"/>
  <c r="D280" i="6"/>
  <c r="E303" i="11" l="1"/>
  <c r="D303" i="11"/>
  <c r="H301" i="10"/>
  <c r="B302" i="10" s="1"/>
  <c r="F302" i="10"/>
  <c r="G302" i="10" s="1"/>
  <c r="H300" i="9"/>
  <c r="B301" i="9" s="1"/>
  <c r="F301" i="9"/>
  <c r="G301" i="9" s="1"/>
  <c r="H280" i="6"/>
  <c r="B281" i="6" s="1"/>
  <c r="F281" i="6"/>
  <c r="G281" i="6" s="1"/>
  <c r="H303" i="11" l="1"/>
  <c r="F304" i="11"/>
  <c r="G304" i="11" s="1"/>
  <c r="J302" i="10"/>
  <c r="C304" i="11"/>
  <c r="C301" i="9"/>
  <c r="E301" i="9" s="1"/>
  <c r="I301" i="9"/>
  <c r="D302" i="10"/>
  <c r="J301" i="9"/>
  <c r="I302" i="10"/>
  <c r="C302" i="10"/>
  <c r="D301" i="9"/>
  <c r="J281" i="6"/>
  <c r="H324" i="8"/>
  <c r="B325" i="8" s="1"/>
  <c r="F325" i="8"/>
  <c r="G325" i="8" s="1"/>
  <c r="I281" i="6"/>
  <c r="C281" i="6"/>
  <c r="E281" i="6" s="1"/>
  <c r="D281" i="6"/>
  <c r="E304" i="11" l="1"/>
  <c r="J304" i="11"/>
  <c r="I304" i="11"/>
  <c r="B304" i="11"/>
  <c r="E302" i="10"/>
  <c r="C325" i="8"/>
  <c r="E325" i="8" s="1"/>
  <c r="J325" i="8"/>
  <c r="I325" i="8"/>
  <c r="H301" i="9"/>
  <c r="F302" i="9"/>
  <c r="G302" i="9" s="1"/>
  <c r="D325" i="8"/>
  <c r="H281" i="6"/>
  <c r="C282" i="6" s="1"/>
  <c r="F282" i="6"/>
  <c r="G282" i="6" s="1"/>
  <c r="D304" i="11" l="1"/>
  <c r="H304" i="11"/>
  <c r="B305" i="11" s="1"/>
  <c r="F305" i="11"/>
  <c r="G305" i="11" s="1"/>
  <c r="I305" i="11"/>
  <c r="J305" i="11"/>
  <c r="C305" i="11"/>
  <c r="H302" i="10"/>
  <c r="C303" i="10" s="1"/>
  <c r="F303" i="10"/>
  <c r="G303" i="10" s="1"/>
  <c r="I302" i="9"/>
  <c r="J302" i="9"/>
  <c r="B302" i="9"/>
  <c r="C302" i="9"/>
  <c r="I282" i="6"/>
  <c r="H325" i="8"/>
  <c r="I326" i="8" s="1"/>
  <c r="F326" i="8"/>
  <c r="G326" i="8" s="1"/>
  <c r="B282" i="6"/>
  <c r="D282" i="6" s="1"/>
  <c r="J282" i="6"/>
  <c r="E282" i="6"/>
  <c r="C326" i="8" l="1"/>
  <c r="E326" i="8" s="1"/>
  <c r="D305" i="11"/>
  <c r="E305" i="11"/>
  <c r="J303" i="10"/>
  <c r="I303" i="10"/>
  <c r="E303" i="10"/>
  <c r="B303" i="10"/>
  <c r="D302" i="9"/>
  <c r="E302" i="9"/>
  <c r="B326" i="8"/>
  <c r="D326" i="8" s="1"/>
  <c r="J326" i="8"/>
  <c r="H282" i="6"/>
  <c r="B283" i="6" s="1"/>
  <c r="F283" i="6"/>
  <c r="G283" i="6" s="1"/>
  <c r="H305" i="11" l="1"/>
  <c r="F306" i="11"/>
  <c r="G306" i="11" s="1"/>
  <c r="C306" i="11"/>
  <c r="B306" i="11"/>
  <c r="H303" i="10"/>
  <c r="C304" i="10" s="1"/>
  <c r="F304" i="10"/>
  <c r="G304" i="10" s="1"/>
  <c r="D303" i="10"/>
  <c r="H302" i="9"/>
  <c r="B303" i="9" s="1"/>
  <c r="F303" i="9"/>
  <c r="G303" i="9" s="1"/>
  <c r="H326" i="8"/>
  <c r="I327" i="8" s="1"/>
  <c r="F327" i="8"/>
  <c r="G327" i="8" s="1"/>
  <c r="C283" i="6"/>
  <c r="E283" i="6" s="1"/>
  <c r="D283" i="6"/>
  <c r="J283" i="6"/>
  <c r="I283" i="6"/>
  <c r="C303" i="9" l="1"/>
  <c r="E303" i="9" s="1"/>
  <c r="D306" i="11"/>
  <c r="C327" i="8"/>
  <c r="E327" i="8" s="1"/>
  <c r="B304" i="10"/>
  <c r="D304" i="10" s="1"/>
  <c r="E306" i="11"/>
  <c r="I304" i="10"/>
  <c r="B327" i="8"/>
  <c r="D327" i="8" s="1"/>
  <c r="J304" i="10"/>
  <c r="J306" i="11"/>
  <c r="I306" i="11"/>
  <c r="E304" i="10"/>
  <c r="D303" i="9"/>
  <c r="J327" i="8"/>
  <c r="J303" i="9"/>
  <c r="I303" i="9"/>
  <c r="H283" i="6"/>
  <c r="J284" i="6" s="1"/>
  <c r="F284" i="6"/>
  <c r="G284" i="6" s="1"/>
  <c r="H306" i="11" l="1"/>
  <c r="C307" i="11" s="1"/>
  <c r="F307" i="11"/>
  <c r="G307" i="11" s="1"/>
  <c r="H304" i="10"/>
  <c r="B305" i="10" s="1"/>
  <c r="F305" i="10"/>
  <c r="G305" i="10" s="1"/>
  <c r="H303" i="9"/>
  <c r="B304" i="9" s="1"/>
  <c r="F304" i="9"/>
  <c r="G304" i="9" s="1"/>
  <c r="H327" i="8"/>
  <c r="I328" i="8" s="1"/>
  <c r="F328" i="8"/>
  <c r="G328" i="8" s="1"/>
  <c r="B284" i="6"/>
  <c r="D284" i="6" s="1"/>
  <c r="C284" i="6"/>
  <c r="E284" i="6" s="1"/>
  <c r="I284" i="6"/>
  <c r="E307" i="11" l="1"/>
  <c r="J307" i="11"/>
  <c r="B307" i="11"/>
  <c r="J305" i="10"/>
  <c r="I307" i="11"/>
  <c r="I305" i="10"/>
  <c r="D305" i="10"/>
  <c r="C304" i="9"/>
  <c r="E304" i="9" s="1"/>
  <c r="C305" i="10"/>
  <c r="D304" i="9"/>
  <c r="J328" i="8"/>
  <c r="I304" i="9"/>
  <c r="B328" i="8"/>
  <c r="D328" i="8" s="1"/>
  <c r="J304" i="9"/>
  <c r="C328" i="8"/>
  <c r="E328" i="8" s="1"/>
  <c r="H284" i="6"/>
  <c r="J285" i="6" s="1"/>
  <c r="F285" i="6"/>
  <c r="G285" i="6" s="1"/>
  <c r="D307" i="11" l="1"/>
  <c r="H307" i="11"/>
  <c r="B308" i="11" s="1"/>
  <c r="F308" i="11"/>
  <c r="G308" i="11" s="1"/>
  <c r="C308" i="11"/>
  <c r="E305" i="10"/>
  <c r="H304" i="9"/>
  <c r="I305" i="9" s="1"/>
  <c r="F305" i="9"/>
  <c r="G305" i="9" s="1"/>
  <c r="H328" i="8"/>
  <c r="B329" i="8" s="1"/>
  <c r="F329" i="8"/>
  <c r="G329" i="8" s="1"/>
  <c r="C285" i="6"/>
  <c r="E285" i="6" s="1"/>
  <c r="B285" i="6"/>
  <c r="I285" i="6"/>
  <c r="C305" i="9" l="1"/>
  <c r="E305" i="9" s="1"/>
  <c r="D308" i="11"/>
  <c r="E308" i="11"/>
  <c r="J308" i="11"/>
  <c r="I308" i="11"/>
  <c r="H305" i="10"/>
  <c r="J306" i="10" s="1"/>
  <c r="F306" i="10"/>
  <c r="G306" i="10" s="1"/>
  <c r="B305" i="9"/>
  <c r="C329" i="8"/>
  <c r="E329" i="8" s="1"/>
  <c r="J329" i="8"/>
  <c r="J305" i="9"/>
  <c r="I329" i="8"/>
  <c r="D329" i="8"/>
  <c r="H285" i="6"/>
  <c r="B286" i="6" s="1"/>
  <c r="F286" i="6"/>
  <c r="G286" i="6" s="1"/>
  <c r="D285" i="6"/>
  <c r="H308" i="11" l="1"/>
  <c r="I309" i="11" s="1"/>
  <c r="F309" i="11"/>
  <c r="G309" i="11" s="1"/>
  <c r="C309" i="11"/>
  <c r="B309" i="11"/>
  <c r="C306" i="10"/>
  <c r="B306" i="10"/>
  <c r="I306" i="10"/>
  <c r="D305" i="9"/>
  <c r="H305" i="9"/>
  <c r="B306" i="9" s="1"/>
  <c r="F306" i="9"/>
  <c r="G306" i="9" s="1"/>
  <c r="H329" i="8"/>
  <c r="B330" i="8" s="1"/>
  <c r="F330" i="8"/>
  <c r="G330" i="8" s="1"/>
  <c r="J286" i="6"/>
  <c r="I286" i="6"/>
  <c r="D286" i="6"/>
  <c r="C286" i="6"/>
  <c r="J306" i="9" l="1"/>
  <c r="C306" i="9"/>
  <c r="E309" i="11"/>
  <c r="J309" i="11"/>
  <c r="D309" i="11"/>
  <c r="D306" i="10"/>
  <c r="E306" i="10"/>
  <c r="I306" i="9"/>
  <c r="D306" i="9"/>
  <c r="C330" i="8"/>
  <c r="E330" i="8" s="1"/>
  <c r="E306" i="9"/>
  <c r="J330" i="8"/>
  <c r="I330" i="8"/>
  <c r="D330" i="8"/>
  <c r="E286" i="6"/>
  <c r="H309" i="11" l="1"/>
  <c r="F310" i="11"/>
  <c r="G310" i="11" s="1"/>
  <c r="C310" i="11"/>
  <c r="I310" i="11"/>
  <c r="H306" i="10"/>
  <c r="F307" i="10"/>
  <c r="G307" i="10" s="1"/>
  <c r="H306" i="9"/>
  <c r="I307" i="9" s="1"/>
  <c r="F307" i="9"/>
  <c r="G307" i="9" s="1"/>
  <c r="H330" i="8"/>
  <c r="C331" i="8" s="1"/>
  <c r="E331" i="8" s="1"/>
  <c r="F331" i="8"/>
  <c r="G331" i="8" s="1"/>
  <c r="H286" i="6"/>
  <c r="I287" i="6" s="1"/>
  <c r="F287" i="6"/>
  <c r="G287" i="6" s="1"/>
  <c r="B287" i="6" l="1"/>
  <c r="D287" i="6" s="1"/>
  <c r="E310" i="11"/>
  <c r="C307" i="9"/>
  <c r="E307" i="9" s="1"/>
  <c r="B310" i="11"/>
  <c r="J310" i="11"/>
  <c r="J307" i="10"/>
  <c r="I307" i="10"/>
  <c r="B307" i="9"/>
  <c r="D307" i="9" s="1"/>
  <c r="B307" i="10"/>
  <c r="J287" i="6"/>
  <c r="J307" i="9"/>
  <c r="C307" i="10"/>
  <c r="I331" i="8"/>
  <c r="B331" i="8"/>
  <c r="J331" i="8"/>
  <c r="C287" i="6"/>
  <c r="D310" i="11" l="1"/>
  <c r="H310" i="11"/>
  <c r="B311" i="11" s="1"/>
  <c r="F311" i="11"/>
  <c r="G311" i="11" s="1"/>
  <c r="C311" i="11"/>
  <c r="J311" i="11"/>
  <c r="E307" i="10"/>
  <c r="D307" i="10"/>
  <c r="H307" i="9"/>
  <c r="C308" i="9" s="1"/>
  <c r="F308" i="9"/>
  <c r="G308" i="9" s="1"/>
  <c r="D331" i="8"/>
  <c r="H331" i="8"/>
  <c r="J332" i="8" s="1"/>
  <c r="F332" i="8"/>
  <c r="G332" i="8" s="1"/>
  <c r="E287" i="6"/>
  <c r="I311" i="11" l="1"/>
  <c r="D311" i="11"/>
  <c r="E311" i="11"/>
  <c r="H307" i="10"/>
  <c r="F308" i="10"/>
  <c r="G308" i="10" s="1"/>
  <c r="E308" i="9"/>
  <c r="B308" i="9"/>
  <c r="J308" i="9"/>
  <c r="I308" i="9"/>
  <c r="C332" i="8"/>
  <c r="E332" i="8" s="1"/>
  <c r="I332" i="8"/>
  <c r="B332" i="8"/>
  <c r="H287" i="6"/>
  <c r="B288" i="6" s="1"/>
  <c r="F288" i="6"/>
  <c r="G288" i="6" s="1"/>
  <c r="H311" i="11" l="1"/>
  <c r="F312" i="11"/>
  <c r="G312" i="11" s="1"/>
  <c r="C312" i="11"/>
  <c r="I312" i="11"/>
  <c r="J312" i="11"/>
  <c r="B312" i="11"/>
  <c r="B308" i="10"/>
  <c r="I308" i="10"/>
  <c r="J308" i="10"/>
  <c r="C308" i="10"/>
  <c r="D308" i="9"/>
  <c r="H308" i="9"/>
  <c r="B309" i="9" s="1"/>
  <c r="F309" i="9"/>
  <c r="G309" i="9" s="1"/>
  <c r="D332" i="8"/>
  <c r="I288" i="6"/>
  <c r="J288" i="6"/>
  <c r="D288" i="6"/>
  <c r="C288" i="6"/>
  <c r="C309" i="9" l="1"/>
  <c r="E309" i="9" s="1"/>
  <c r="D312" i="11"/>
  <c r="E312" i="11"/>
  <c r="I309" i="9"/>
  <c r="D308" i="10"/>
  <c r="J309" i="9"/>
  <c r="E308" i="10"/>
  <c r="D309" i="9"/>
  <c r="H332" i="8"/>
  <c r="C333" i="8" s="1"/>
  <c r="E333" i="8" s="1"/>
  <c r="F333" i="8"/>
  <c r="G333" i="8" s="1"/>
  <c r="E288" i="6"/>
  <c r="H312" i="11" l="1"/>
  <c r="C313" i="11" s="1"/>
  <c r="F313" i="11"/>
  <c r="G313" i="11" s="1"/>
  <c r="H308" i="10"/>
  <c r="F309" i="10"/>
  <c r="G309" i="10" s="1"/>
  <c r="I333" i="8"/>
  <c r="B333" i="8"/>
  <c r="D333" i="8" s="1"/>
  <c r="J333" i="8"/>
  <c r="H309" i="9"/>
  <c r="B310" i="9" s="1"/>
  <c r="F310" i="9"/>
  <c r="G310" i="9" s="1"/>
  <c r="H288" i="6"/>
  <c r="B289" i="6" s="1"/>
  <c r="F289" i="6"/>
  <c r="G289" i="6" s="1"/>
  <c r="E313" i="11" l="1"/>
  <c r="I313" i="11"/>
  <c r="J313" i="11"/>
  <c r="B313" i="11"/>
  <c r="C309" i="10"/>
  <c r="I309" i="10"/>
  <c r="J309" i="10"/>
  <c r="B309" i="10"/>
  <c r="I310" i="9"/>
  <c r="J310" i="9"/>
  <c r="D310" i="9"/>
  <c r="C310" i="9"/>
  <c r="H333" i="8"/>
  <c r="I334" i="8" s="1"/>
  <c r="F334" i="8"/>
  <c r="G334" i="8" s="1"/>
  <c r="D289" i="6"/>
  <c r="J289" i="6"/>
  <c r="C289" i="6"/>
  <c r="I289" i="6"/>
  <c r="H313" i="11" l="1"/>
  <c r="F314" i="11"/>
  <c r="G314" i="11" s="1"/>
  <c r="D313" i="11"/>
  <c r="B314" i="11"/>
  <c r="J314" i="11"/>
  <c r="I314" i="11"/>
  <c r="C314" i="11"/>
  <c r="E309" i="10"/>
  <c r="D309" i="10"/>
  <c r="C334" i="8"/>
  <c r="E334" i="8" s="1"/>
  <c r="E310" i="9"/>
  <c r="B334" i="8"/>
  <c r="D334" i="8" s="1"/>
  <c r="J334" i="8"/>
  <c r="E289" i="6"/>
  <c r="E314" i="11" l="1"/>
  <c r="D314" i="11"/>
  <c r="H309" i="10"/>
  <c r="F310" i="10"/>
  <c r="G310" i="10" s="1"/>
  <c r="H310" i="9"/>
  <c r="C311" i="9" s="1"/>
  <c r="F311" i="9"/>
  <c r="G311" i="9" s="1"/>
  <c r="H334" i="8"/>
  <c r="I335" i="8" s="1"/>
  <c r="F335" i="8"/>
  <c r="G335" i="8" s="1"/>
  <c r="H289" i="6"/>
  <c r="J290" i="6" s="1"/>
  <c r="F290" i="6"/>
  <c r="G290" i="6" s="1"/>
  <c r="B335" i="8" l="1"/>
  <c r="D335" i="8" s="1"/>
  <c r="B311" i="9"/>
  <c r="D311" i="9" s="1"/>
  <c r="H314" i="11"/>
  <c r="B315" i="11" s="1"/>
  <c r="F315" i="11"/>
  <c r="G315" i="11" s="1"/>
  <c r="B310" i="10"/>
  <c r="I310" i="10"/>
  <c r="J310" i="10"/>
  <c r="C335" i="8"/>
  <c r="E335" i="8" s="1"/>
  <c r="C310" i="10"/>
  <c r="E311" i="9"/>
  <c r="J335" i="8"/>
  <c r="I311" i="9"/>
  <c r="J311" i="9"/>
  <c r="B290" i="6"/>
  <c r="D290" i="6" s="1"/>
  <c r="C290" i="6"/>
  <c r="E290" i="6" s="1"/>
  <c r="I290" i="6"/>
  <c r="J315" i="11" l="1"/>
  <c r="C315" i="11"/>
  <c r="E315" i="11" s="1"/>
  <c r="D315" i="11"/>
  <c r="I315" i="11"/>
  <c r="D310" i="10"/>
  <c r="E310" i="10"/>
  <c r="H311" i="9"/>
  <c r="B312" i="9" s="1"/>
  <c r="F312" i="9"/>
  <c r="G312" i="9" s="1"/>
  <c r="H335" i="8"/>
  <c r="C336" i="8" s="1"/>
  <c r="E336" i="8" s="1"/>
  <c r="F336" i="8"/>
  <c r="G336" i="8" s="1"/>
  <c r="H290" i="6"/>
  <c r="C291" i="6" s="1"/>
  <c r="F291" i="6"/>
  <c r="G291" i="6" s="1"/>
  <c r="H315" i="11" l="1"/>
  <c r="B316" i="11" s="1"/>
  <c r="F316" i="11"/>
  <c r="G316" i="11" s="1"/>
  <c r="C316" i="11"/>
  <c r="H310" i="10"/>
  <c r="C311" i="10" s="1"/>
  <c r="F311" i="10"/>
  <c r="G311" i="10" s="1"/>
  <c r="J312" i="9"/>
  <c r="I312" i="9"/>
  <c r="C312" i="9"/>
  <c r="E312" i="9" s="1"/>
  <c r="D312" i="9"/>
  <c r="B336" i="8"/>
  <c r="D336" i="8" s="1"/>
  <c r="I336" i="8"/>
  <c r="J336" i="8"/>
  <c r="I291" i="6"/>
  <c r="J291" i="6"/>
  <c r="B291" i="6"/>
  <c r="D291" i="6" s="1"/>
  <c r="E291" i="6"/>
  <c r="D316" i="11" l="1"/>
  <c r="E316" i="11"/>
  <c r="J311" i="10"/>
  <c r="I316" i="11"/>
  <c r="B311" i="10"/>
  <c r="D311" i="10" s="1"/>
  <c r="J316" i="11"/>
  <c r="E311" i="10"/>
  <c r="I311" i="10"/>
  <c r="H312" i="9"/>
  <c r="B313" i="9" s="1"/>
  <c r="F313" i="9"/>
  <c r="G313" i="9" s="1"/>
  <c r="H336" i="8"/>
  <c r="C337" i="8" s="1"/>
  <c r="E337" i="8" s="1"/>
  <c r="F337" i="8"/>
  <c r="G337" i="8" s="1"/>
  <c r="H291" i="6"/>
  <c r="C292" i="6" s="1"/>
  <c r="F292" i="6"/>
  <c r="G292" i="6" s="1"/>
  <c r="H316" i="11" l="1"/>
  <c r="B317" i="11" s="1"/>
  <c r="F317" i="11"/>
  <c r="G317" i="11" s="1"/>
  <c r="I317" i="11"/>
  <c r="J317" i="11"/>
  <c r="H311" i="10"/>
  <c r="I312" i="10" s="1"/>
  <c r="F312" i="10"/>
  <c r="G312" i="10" s="1"/>
  <c r="D313" i="9"/>
  <c r="B292" i="6"/>
  <c r="D292" i="6" s="1"/>
  <c r="I313" i="9"/>
  <c r="J313" i="9"/>
  <c r="C313" i="9"/>
  <c r="J337" i="8"/>
  <c r="B337" i="8"/>
  <c r="I337" i="8"/>
  <c r="E292" i="6"/>
  <c r="J292" i="6"/>
  <c r="I292" i="6"/>
  <c r="D317" i="11" l="1"/>
  <c r="C317" i="11"/>
  <c r="C312" i="10"/>
  <c r="B312" i="10"/>
  <c r="J312" i="10"/>
  <c r="E313" i="9"/>
  <c r="D337" i="8"/>
  <c r="H337" i="8"/>
  <c r="B338" i="8" s="1"/>
  <c r="F338" i="8"/>
  <c r="G338" i="8" s="1"/>
  <c r="H292" i="6"/>
  <c r="B293" i="6" s="1"/>
  <c r="F293" i="6"/>
  <c r="G293" i="6" s="1"/>
  <c r="E317" i="11" l="1"/>
  <c r="D312" i="10"/>
  <c r="E312" i="10"/>
  <c r="J338" i="8"/>
  <c r="H313" i="9"/>
  <c r="C314" i="9" s="1"/>
  <c r="F314" i="9"/>
  <c r="G314" i="9" s="1"/>
  <c r="C338" i="8"/>
  <c r="E338" i="8" s="1"/>
  <c r="I338" i="8"/>
  <c r="D338" i="8"/>
  <c r="D293" i="6"/>
  <c r="I293" i="6"/>
  <c r="C293" i="6"/>
  <c r="J293" i="6"/>
  <c r="H317" i="11" l="1"/>
  <c r="J318" i="11" s="1"/>
  <c r="F318" i="11"/>
  <c r="G318" i="11" s="1"/>
  <c r="I318" i="11"/>
  <c r="B318" i="11"/>
  <c r="C318" i="11"/>
  <c r="H312" i="10"/>
  <c r="B313" i="10" s="1"/>
  <c r="F313" i="10"/>
  <c r="G313" i="10" s="1"/>
  <c r="B314" i="9"/>
  <c r="I314" i="9"/>
  <c r="J314" i="9"/>
  <c r="E314" i="9"/>
  <c r="H338" i="8"/>
  <c r="B339" i="8" s="1"/>
  <c r="F339" i="8"/>
  <c r="G339" i="8" s="1"/>
  <c r="E293" i="6"/>
  <c r="E318" i="11" l="1"/>
  <c r="D318" i="11"/>
  <c r="D313" i="10"/>
  <c r="C313" i="10"/>
  <c r="C339" i="8"/>
  <c r="E339" i="8" s="1"/>
  <c r="I313" i="10"/>
  <c r="J313" i="10"/>
  <c r="H314" i="9"/>
  <c r="I315" i="9" s="1"/>
  <c r="F315" i="9"/>
  <c r="G315" i="9" s="1"/>
  <c r="D314" i="9"/>
  <c r="D339" i="8"/>
  <c r="J339" i="8"/>
  <c r="I339" i="8"/>
  <c r="H293" i="6"/>
  <c r="B294" i="6" s="1"/>
  <c r="F294" i="6"/>
  <c r="G294" i="6" s="1"/>
  <c r="H318" i="11" l="1"/>
  <c r="C319" i="11" s="1"/>
  <c r="F319" i="11"/>
  <c r="G319" i="11" s="1"/>
  <c r="J315" i="9"/>
  <c r="C315" i="9"/>
  <c r="E315" i="9" s="1"/>
  <c r="B315" i="9"/>
  <c r="D315" i="9" s="1"/>
  <c r="E313" i="10"/>
  <c r="H339" i="8"/>
  <c r="J340" i="8" s="1"/>
  <c r="F340" i="8"/>
  <c r="G340" i="8" s="1"/>
  <c r="D294" i="6"/>
  <c r="I294" i="6"/>
  <c r="C294" i="6"/>
  <c r="J294" i="6"/>
  <c r="E319" i="11" l="1"/>
  <c r="J319" i="11"/>
  <c r="B319" i="11"/>
  <c r="I319" i="11"/>
  <c r="H313" i="10"/>
  <c r="F314" i="10"/>
  <c r="G314" i="10" s="1"/>
  <c r="H315" i="9"/>
  <c r="J316" i="9" s="1"/>
  <c r="F316" i="9"/>
  <c r="G316" i="9" s="1"/>
  <c r="B340" i="8"/>
  <c r="D340" i="8" s="1"/>
  <c r="C340" i="8"/>
  <c r="E340" i="8" s="1"/>
  <c r="I340" i="8"/>
  <c r="E294" i="6"/>
  <c r="D319" i="11" l="1"/>
  <c r="B316" i="9"/>
  <c r="D316" i="9" s="1"/>
  <c r="C316" i="9"/>
  <c r="E316" i="9" s="1"/>
  <c r="H319" i="11"/>
  <c r="B320" i="11" s="1"/>
  <c r="F320" i="11"/>
  <c r="G320" i="11" s="1"/>
  <c r="I316" i="9"/>
  <c r="I314" i="10"/>
  <c r="B314" i="10"/>
  <c r="J314" i="10"/>
  <c r="C314" i="10"/>
  <c r="H340" i="8"/>
  <c r="I341" i="8" s="1"/>
  <c r="F341" i="8"/>
  <c r="G341" i="8" s="1"/>
  <c r="H294" i="6"/>
  <c r="B295" i="6" s="1"/>
  <c r="F295" i="6"/>
  <c r="G295" i="6" s="1"/>
  <c r="D320" i="11" l="1"/>
  <c r="I320" i="11"/>
  <c r="C320" i="11"/>
  <c r="J320" i="11"/>
  <c r="D314" i="10"/>
  <c r="E314" i="10"/>
  <c r="H316" i="9"/>
  <c r="B317" i="9" s="1"/>
  <c r="F317" i="9"/>
  <c r="G317" i="9" s="1"/>
  <c r="B341" i="8"/>
  <c r="D341" i="8" s="1"/>
  <c r="C341" i="8"/>
  <c r="E341" i="8" s="1"/>
  <c r="I295" i="6"/>
  <c r="J341" i="8"/>
  <c r="J295" i="6"/>
  <c r="C295" i="6"/>
  <c r="E295" i="6" s="1"/>
  <c r="D295" i="6"/>
  <c r="E320" i="11" l="1"/>
  <c r="C317" i="9"/>
  <c r="E317" i="9" s="1"/>
  <c r="H314" i="10"/>
  <c r="J315" i="10" s="1"/>
  <c r="F315" i="10"/>
  <c r="G315" i="10" s="1"/>
  <c r="D317" i="9"/>
  <c r="I317" i="9"/>
  <c r="J317" i="9"/>
  <c r="H341" i="8"/>
  <c r="I342" i="8" s="1"/>
  <c r="F342" i="8"/>
  <c r="G342" i="8" s="1"/>
  <c r="H295" i="6"/>
  <c r="I296" i="6" s="1"/>
  <c r="F296" i="6"/>
  <c r="G296" i="6" s="1"/>
  <c r="H320" i="11" l="1"/>
  <c r="J321" i="11" s="1"/>
  <c r="F321" i="11"/>
  <c r="G321" i="11" s="1"/>
  <c r="B315" i="10"/>
  <c r="D315" i="10" s="1"/>
  <c r="I321" i="11"/>
  <c r="C315" i="10"/>
  <c r="E315" i="10" s="1"/>
  <c r="B321" i="11"/>
  <c r="I315" i="10"/>
  <c r="H317" i="9"/>
  <c r="I318" i="9" s="1"/>
  <c r="F318" i="9"/>
  <c r="G318" i="9" s="1"/>
  <c r="J342" i="8"/>
  <c r="B342" i="8"/>
  <c r="C342" i="8"/>
  <c r="E342" i="8" s="1"/>
  <c r="C296" i="6"/>
  <c r="E296" i="6" s="1"/>
  <c r="B296" i="6"/>
  <c r="D296" i="6" s="1"/>
  <c r="J296" i="6"/>
  <c r="C321" i="11" l="1"/>
  <c r="E321" i="11" s="1"/>
  <c r="D321" i="11"/>
  <c r="B318" i="9"/>
  <c r="D318" i="9" s="1"/>
  <c r="H315" i="10"/>
  <c r="I316" i="10" s="1"/>
  <c r="F316" i="10"/>
  <c r="G316" i="10" s="1"/>
  <c r="C316" i="10"/>
  <c r="C318" i="9"/>
  <c r="J318" i="9"/>
  <c r="D342" i="8"/>
  <c r="H296" i="6"/>
  <c r="B297" i="6" s="1"/>
  <c r="F297" i="6"/>
  <c r="G297" i="6" s="1"/>
  <c r="B316" i="10" l="1"/>
  <c r="D316" i="10" s="1"/>
  <c r="I297" i="6"/>
  <c r="C297" i="6"/>
  <c r="E297" i="6" s="1"/>
  <c r="H321" i="11"/>
  <c r="C322" i="11" s="1"/>
  <c r="F322" i="11"/>
  <c r="G322" i="11" s="1"/>
  <c r="E316" i="10"/>
  <c r="J316" i="10"/>
  <c r="E318" i="9"/>
  <c r="J297" i="6"/>
  <c r="H342" i="8"/>
  <c r="B343" i="8" s="1"/>
  <c r="F343" i="8"/>
  <c r="G343" i="8" s="1"/>
  <c r="J343" i="8"/>
  <c r="D297" i="6"/>
  <c r="C343" i="8" l="1"/>
  <c r="E343" i="8" s="1"/>
  <c r="I343" i="8"/>
  <c r="I322" i="11"/>
  <c r="B322" i="11"/>
  <c r="J322" i="11"/>
  <c r="E322" i="11"/>
  <c r="H316" i="10"/>
  <c r="B317" i="10" s="1"/>
  <c r="F317" i="10"/>
  <c r="G317" i="10" s="1"/>
  <c r="H318" i="9"/>
  <c r="J319" i="9" s="1"/>
  <c r="F319" i="9"/>
  <c r="G319" i="9" s="1"/>
  <c r="D343" i="8"/>
  <c r="H297" i="6"/>
  <c r="I298" i="6" s="1"/>
  <c r="F298" i="6"/>
  <c r="G298" i="6" s="1"/>
  <c r="I317" i="10" l="1"/>
  <c r="D322" i="11"/>
  <c r="H322" i="11"/>
  <c r="C323" i="11" s="1"/>
  <c r="F323" i="11"/>
  <c r="G323" i="11" s="1"/>
  <c r="J317" i="10"/>
  <c r="D317" i="10"/>
  <c r="C319" i="9"/>
  <c r="E319" i="9" s="1"/>
  <c r="I319" i="9"/>
  <c r="B319" i="9"/>
  <c r="D319" i="9" s="1"/>
  <c r="C317" i="10"/>
  <c r="H343" i="8"/>
  <c r="I344" i="8" s="1"/>
  <c r="F344" i="8"/>
  <c r="G344" i="8" s="1"/>
  <c r="B298" i="6"/>
  <c r="J298" i="6"/>
  <c r="C298" i="6"/>
  <c r="E323" i="11" l="1"/>
  <c r="B323" i="11"/>
  <c r="J323" i="11"/>
  <c r="I323" i="11"/>
  <c r="E317" i="10"/>
  <c r="C344" i="8"/>
  <c r="E344" i="8" s="1"/>
  <c r="J344" i="8"/>
  <c r="H319" i="9"/>
  <c r="C320" i="9" s="1"/>
  <c r="F320" i="9"/>
  <c r="G320" i="9" s="1"/>
  <c r="B344" i="8"/>
  <c r="D344" i="8" s="1"/>
  <c r="D298" i="6"/>
  <c r="E298" i="6"/>
  <c r="D323" i="11" l="1"/>
  <c r="H323" i="11"/>
  <c r="J324" i="11" s="1"/>
  <c r="F324" i="11"/>
  <c r="G324" i="11" s="1"/>
  <c r="H317" i="10"/>
  <c r="J318" i="10" s="1"/>
  <c r="F318" i="10"/>
  <c r="G318" i="10" s="1"/>
  <c r="I318" i="10"/>
  <c r="C318" i="10"/>
  <c r="I320" i="9"/>
  <c r="J320" i="9"/>
  <c r="B320" i="9"/>
  <c r="E320" i="9"/>
  <c r="H344" i="8"/>
  <c r="C345" i="8" s="1"/>
  <c r="E345" i="8" s="1"/>
  <c r="F345" i="8"/>
  <c r="G345" i="8" s="1"/>
  <c r="H298" i="6"/>
  <c r="J299" i="6" s="1"/>
  <c r="F299" i="6"/>
  <c r="G299" i="6" s="1"/>
  <c r="C324" i="11" l="1"/>
  <c r="E324" i="11" s="1"/>
  <c r="B324" i="11"/>
  <c r="B318" i="10"/>
  <c r="D318" i="10" s="1"/>
  <c r="I324" i="11"/>
  <c r="E318" i="10"/>
  <c r="I299" i="6"/>
  <c r="H320" i="9"/>
  <c r="B321" i="9" s="1"/>
  <c r="F321" i="9"/>
  <c r="G321" i="9" s="1"/>
  <c r="D320" i="9"/>
  <c r="B345" i="8"/>
  <c r="J345" i="8"/>
  <c r="I345" i="8"/>
  <c r="C299" i="6"/>
  <c r="B299" i="6"/>
  <c r="I321" i="9" l="1"/>
  <c r="J321" i="9"/>
  <c r="C321" i="9"/>
  <c r="E321" i="9" s="1"/>
  <c r="H324" i="11"/>
  <c r="I325" i="11" s="1"/>
  <c r="F325" i="11"/>
  <c r="G325" i="11" s="1"/>
  <c r="B325" i="11"/>
  <c r="D324" i="11"/>
  <c r="C325" i="11"/>
  <c r="H318" i="10"/>
  <c r="C319" i="10" s="1"/>
  <c r="F319" i="10"/>
  <c r="G319" i="10" s="1"/>
  <c r="D321" i="9"/>
  <c r="D345" i="8"/>
  <c r="H345" i="8"/>
  <c r="J346" i="8" s="1"/>
  <c r="F346" i="8"/>
  <c r="G346" i="8" s="1"/>
  <c r="D299" i="6"/>
  <c r="E299" i="6"/>
  <c r="J325" i="11" l="1"/>
  <c r="D325" i="11"/>
  <c r="E325" i="11"/>
  <c r="E319" i="10"/>
  <c r="I319" i="10"/>
  <c r="J319" i="10"/>
  <c r="B319" i="10"/>
  <c r="H321" i="9"/>
  <c r="C322" i="9" s="1"/>
  <c r="F322" i="9"/>
  <c r="G322" i="9" s="1"/>
  <c r="C346" i="8"/>
  <c r="E346" i="8" s="1"/>
  <c r="B346" i="8"/>
  <c r="I346" i="8"/>
  <c r="H299" i="6"/>
  <c r="B300" i="6" s="1"/>
  <c r="F300" i="6"/>
  <c r="G300" i="6" s="1"/>
  <c r="H325" i="11" l="1"/>
  <c r="J326" i="11" s="1"/>
  <c r="F326" i="11"/>
  <c r="G326" i="11" s="1"/>
  <c r="I326" i="11"/>
  <c r="D319" i="10"/>
  <c r="H319" i="10"/>
  <c r="B320" i="10" s="1"/>
  <c r="F320" i="10"/>
  <c r="G320" i="10" s="1"/>
  <c r="I300" i="6"/>
  <c r="E322" i="9"/>
  <c r="J300" i="6"/>
  <c r="J322" i="9"/>
  <c r="B322" i="9"/>
  <c r="I322" i="9"/>
  <c r="D346" i="8"/>
  <c r="H346" i="8"/>
  <c r="B347" i="8" s="1"/>
  <c r="F347" i="8"/>
  <c r="G347" i="8" s="1"/>
  <c r="C300" i="6"/>
  <c r="E300" i="6" s="1"/>
  <c r="D300" i="6"/>
  <c r="C320" i="10" l="1"/>
  <c r="E320" i="10" s="1"/>
  <c r="J320" i="10"/>
  <c r="B326" i="11"/>
  <c r="C326" i="11"/>
  <c r="D320" i="10"/>
  <c r="I320" i="10"/>
  <c r="C347" i="8"/>
  <c r="E347" i="8" s="1"/>
  <c r="H322" i="9"/>
  <c r="C323" i="9" s="1"/>
  <c r="F323" i="9"/>
  <c r="G323" i="9" s="1"/>
  <c r="D322" i="9"/>
  <c r="D347" i="8"/>
  <c r="I347" i="8"/>
  <c r="J347" i="8"/>
  <c r="H300" i="6"/>
  <c r="C301" i="6" s="1"/>
  <c r="F301" i="6"/>
  <c r="G301" i="6" s="1"/>
  <c r="D326" i="11" l="1"/>
  <c r="E326" i="11"/>
  <c r="H320" i="10"/>
  <c r="J321" i="10" s="1"/>
  <c r="F321" i="10"/>
  <c r="G321" i="10" s="1"/>
  <c r="I323" i="9"/>
  <c r="J323" i="9"/>
  <c r="B323" i="9"/>
  <c r="D323" i="9" s="1"/>
  <c r="E323" i="9"/>
  <c r="H347" i="8"/>
  <c r="J348" i="8" s="1"/>
  <c r="F348" i="8"/>
  <c r="G348" i="8" s="1"/>
  <c r="I301" i="6"/>
  <c r="J301" i="6"/>
  <c r="E301" i="6"/>
  <c r="B301" i="6"/>
  <c r="I321" i="10" l="1"/>
  <c r="H326" i="11"/>
  <c r="C327" i="11" s="1"/>
  <c r="F327" i="11"/>
  <c r="G327" i="11" s="1"/>
  <c r="J327" i="11"/>
  <c r="B327" i="11"/>
  <c r="C321" i="10"/>
  <c r="E321" i="10" s="1"/>
  <c r="B321" i="10"/>
  <c r="B348" i="8"/>
  <c r="D348" i="8" s="1"/>
  <c r="H323" i="9"/>
  <c r="C324" i="9" s="1"/>
  <c r="F324" i="9"/>
  <c r="G324" i="9" s="1"/>
  <c r="C348" i="8"/>
  <c r="E348" i="8" s="1"/>
  <c r="I348" i="8"/>
  <c r="H301" i="6"/>
  <c r="C302" i="6" s="1"/>
  <c r="F302" i="6"/>
  <c r="G302" i="6" s="1"/>
  <c r="D301" i="6"/>
  <c r="I327" i="11" l="1"/>
  <c r="E327" i="11"/>
  <c r="D327" i="11"/>
  <c r="D321" i="10"/>
  <c r="H321" i="10"/>
  <c r="C322" i="10" s="1"/>
  <c r="F322" i="10"/>
  <c r="G322" i="10" s="1"/>
  <c r="E324" i="9"/>
  <c r="J324" i="9"/>
  <c r="I324" i="9"/>
  <c r="B324" i="9"/>
  <c r="H348" i="8"/>
  <c r="I349" i="8" s="1"/>
  <c r="F349" i="8"/>
  <c r="G349" i="8" s="1"/>
  <c r="E302" i="6"/>
  <c r="I302" i="6"/>
  <c r="J302" i="6"/>
  <c r="B302" i="6"/>
  <c r="H327" i="11" l="1"/>
  <c r="F328" i="11"/>
  <c r="G328" i="11" s="1"/>
  <c r="C349" i="8"/>
  <c r="E349" i="8" s="1"/>
  <c r="C328" i="11"/>
  <c r="E322" i="10"/>
  <c r="J322" i="10"/>
  <c r="I322" i="10"/>
  <c r="B322" i="10"/>
  <c r="D324" i="9"/>
  <c r="H324" i="9"/>
  <c r="B325" i="9" s="1"/>
  <c r="F325" i="9"/>
  <c r="G325" i="9" s="1"/>
  <c r="B349" i="8"/>
  <c r="J349" i="8"/>
  <c r="H302" i="6"/>
  <c r="I303" i="6" s="1"/>
  <c r="F303" i="6"/>
  <c r="G303" i="6" s="1"/>
  <c r="D302" i="6"/>
  <c r="E328" i="11" l="1"/>
  <c r="B328" i="11"/>
  <c r="J328" i="11"/>
  <c r="I328" i="11"/>
  <c r="C325" i="9"/>
  <c r="E325" i="9" s="1"/>
  <c r="D322" i="10"/>
  <c r="I325" i="9"/>
  <c r="H322" i="10"/>
  <c r="J323" i="10" s="1"/>
  <c r="F323" i="10"/>
  <c r="G323" i="10" s="1"/>
  <c r="J325" i="9"/>
  <c r="D325" i="9"/>
  <c r="H349" i="8"/>
  <c r="B350" i="8" s="1"/>
  <c r="F350" i="8"/>
  <c r="G350" i="8" s="1"/>
  <c r="D349" i="8"/>
  <c r="C303" i="6"/>
  <c r="J303" i="6"/>
  <c r="B303" i="6"/>
  <c r="D328" i="11" l="1"/>
  <c r="H328" i="11"/>
  <c r="B329" i="11" s="1"/>
  <c r="F329" i="11"/>
  <c r="G329" i="11" s="1"/>
  <c r="I329" i="11"/>
  <c r="J329" i="11"/>
  <c r="C329" i="11"/>
  <c r="B323" i="10"/>
  <c r="C323" i="10"/>
  <c r="I323" i="10"/>
  <c r="J350" i="8"/>
  <c r="H325" i="9"/>
  <c r="J326" i="9" s="1"/>
  <c r="F326" i="9"/>
  <c r="G326" i="9" s="1"/>
  <c r="C350" i="8"/>
  <c r="E350" i="8" s="1"/>
  <c r="I350" i="8"/>
  <c r="D350" i="8"/>
  <c r="E303" i="6"/>
  <c r="D303" i="6"/>
  <c r="D329" i="11" l="1"/>
  <c r="E329" i="11"/>
  <c r="I326" i="9"/>
  <c r="E323" i="10"/>
  <c r="B326" i="9"/>
  <c r="D326" i="9" s="1"/>
  <c r="D323" i="10"/>
  <c r="C326" i="9"/>
  <c r="H350" i="8"/>
  <c r="B351" i="8" s="1"/>
  <c r="F351" i="8"/>
  <c r="G351" i="8" s="1"/>
  <c r="H303" i="6"/>
  <c r="C304" i="6" s="1"/>
  <c r="F304" i="6"/>
  <c r="G304" i="6" s="1"/>
  <c r="C351" i="8" l="1"/>
  <c r="E351" i="8" s="1"/>
  <c r="H329" i="11"/>
  <c r="C330" i="11" s="1"/>
  <c r="F330" i="11"/>
  <c r="G330" i="11" s="1"/>
  <c r="B330" i="11"/>
  <c r="H323" i="10"/>
  <c r="I324" i="10" s="1"/>
  <c r="F324" i="10"/>
  <c r="G324" i="10" s="1"/>
  <c r="E326" i="9"/>
  <c r="I351" i="8"/>
  <c r="J351" i="8"/>
  <c r="D351" i="8"/>
  <c r="I304" i="6"/>
  <c r="J304" i="6"/>
  <c r="E304" i="6"/>
  <c r="B304" i="6"/>
  <c r="C324" i="10" l="1"/>
  <c r="B324" i="10"/>
  <c r="D324" i="10" s="1"/>
  <c r="D330" i="11"/>
  <c r="E330" i="11"/>
  <c r="J324" i="10"/>
  <c r="I330" i="11"/>
  <c r="J330" i="11"/>
  <c r="E324" i="10"/>
  <c r="H326" i="9"/>
  <c r="B327" i="9" s="1"/>
  <c r="F327" i="9"/>
  <c r="G327" i="9" s="1"/>
  <c r="H351" i="8"/>
  <c r="B352" i="8" s="1"/>
  <c r="F352" i="8"/>
  <c r="G352" i="8" s="1"/>
  <c r="D304" i="6"/>
  <c r="H304" i="6"/>
  <c r="C305" i="6" s="1"/>
  <c r="F305" i="6"/>
  <c r="G305" i="6" s="1"/>
  <c r="H330" i="11" l="1"/>
  <c r="J331" i="11" s="1"/>
  <c r="F331" i="11"/>
  <c r="G331" i="11" s="1"/>
  <c r="B331" i="11"/>
  <c r="H324" i="10"/>
  <c r="B325" i="10" s="1"/>
  <c r="F325" i="10"/>
  <c r="G325" i="10" s="1"/>
  <c r="C327" i="9"/>
  <c r="E327" i="9" s="1"/>
  <c r="J327" i="9"/>
  <c r="I327" i="9"/>
  <c r="D327" i="9"/>
  <c r="D352" i="8"/>
  <c r="J352" i="8"/>
  <c r="I352" i="8"/>
  <c r="C352" i="8"/>
  <c r="E352" i="8" s="1"/>
  <c r="I305" i="6"/>
  <c r="J305" i="6"/>
  <c r="E305" i="6"/>
  <c r="B305" i="6"/>
  <c r="J325" i="10" l="1"/>
  <c r="I325" i="10"/>
  <c r="C331" i="11"/>
  <c r="C325" i="10"/>
  <c r="E325" i="10" s="1"/>
  <c r="D331" i="11"/>
  <c r="I331" i="11"/>
  <c r="D325" i="10"/>
  <c r="H327" i="9"/>
  <c r="C328" i="9" s="1"/>
  <c r="F328" i="9"/>
  <c r="G328" i="9" s="1"/>
  <c r="H305" i="6"/>
  <c r="C306" i="6" s="1"/>
  <c r="F306" i="6"/>
  <c r="G306" i="6" s="1"/>
  <c r="D305" i="6"/>
  <c r="E331" i="11" l="1"/>
  <c r="H325" i="10"/>
  <c r="B326" i="10" s="1"/>
  <c r="F326" i="10"/>
  <c r="G326" i="10" s="1"/>
  <c r="C326" i="10"/>
  <c r="E328" i="9"/>
  <c r="B328" i="9"/>
  <c r="J328" i="9"/>
  <c r="I328" i="9"/>
  <c r="H352" i="8"/>
  <c r="C353" i="8" s="1"/>
  <c r="E353" i="8" s="1"/>
  <c r="F353" i="8"/>
  <c r="G353" i="8" s="1"/>
  <c r="I306" i="6"/>
  <c r="J306" i="6"/>
  <c r="B306" i="6"/>
  <c r="D306" i="6" s="1"/>
  <c r="E306" i="6"/>
  <c r="H331" i="11" l="1"/>
  <c r="F332" i="11"/>
  <c r="G332" i="11" s="1"/>
  <c r="C332" i="11"/>
  <c r="B332" i="11"/>
  <c r="J326" i="10"/>
  <c r="I332" i="11"/>
  <c r="B353" i="8"/>
  <c r="D353" i="8" s="1"/>
  <c r="I326" i="10"/>
  <c r="J332" i="11"/>
  <c r="E326" i="10"/>
  <c r="D326" i="10"/>
  <c r="D328" i="9"/>
  <c r="J353" i="8"/>
  <c r="H328" i="9"/>
  <c r="J329" i="9" s="1"/>
  <c r="F329" i="9"/>
  <c r="G329" i="9" s="1"/>
  <c r="I353" i="8"/>
  <c r="H306" i="6"/>
  <c r="F307" i="6"/>
  <c r="G307" i="6" s="1"/>
  <c r="D332" i="11" l="1"/>
  <c r="E332" i="11"/>
  <c r="H326" i="10"/>
  <c r="C327" i="10" s="1"/>
  <c r="F327" i="10"/>
  <c r="G327" i="10" s="1"/>
  <c r="B329" i="9"/>
  <c r="I329" i="9"/>
  <c r="C329" i="9"/>
  <c r="H353" i="8"/>
  <c r="B354" i="8" s="1"/>
  <c r="F354" i="8"/>
  <c r="G354" i="8" s="1"/>
  <c r="B307" i="6"/>
  <c r="I307" i="6"/>
  <c r="J307" i="6"/>
  <c r="C307" i="6"/>
  <c r="H332" i="11" l="1"/>
  <c r="F333" i="11"/>
  <c r="G333" i="11" s="1"/>
  <c r="C333" i="11"/>
  <c r="B333" i="11"/>
  <c r="I333" i="11"/>
  <c r="J333" i="11"/>
  <c r="I354" i="8"/>
  <c r="E327" i="10"/>
  <c r="J354" i="8"/>
  <c r="C354" i="8"/>
  <c r="E354" i="8" s="1"/>
  <c r="I327" i="10"/>
  <c r="B327" i="10"/>
  <c r="J327" i="10"/>
  <c r="E329" i="9"/>
  <c r="D329" i="9"/>
  <c r="D354" i="8"/>
  <c r="E307" i="6"/>
  <c r="D307" i="6"/>
  <c r="D333" i="11" l="1"/>
  <c r="E333" i="11"/>
  <c r="D327" i="10"/>
  <c r="H327" i="10"/>
  <c r="C328" i="10" s="1"/>
  <c r="F328" i="10"/>
  <c r="G328" i="10" s="1"/>
  <c r="H329" i="9"/>
  <c r="I330" i="9" s="1"/>
  <c r="F330" i="9"/>
  <c r="G330" i="9" s="1"/>
  <c r="H354" i="8"/>
  <c r="J355" i="8" s="1"/>
  <c r="F355" i="8"/>
  <c r="G355" i="8" s="1"/>
  <c r="H307" i="6"/>
  <c r="B308" i="6" s="1"/>
  <c r="F308" i="6"/>
  <c r="G308" i="6" s="1"/>
  <c r="C355" i="8" l="1"/>
  <c r="E355" i="8" s="1"/>
  <c r="H333" i="11"/>
  <c r="F334" i="11"/>
  <c r="G334" i="11" s="1"/>
  <c r="C334" i="11"/>
  <c r="J328" i="10"/>
  <c r="B334" i="11"/>
  <c r="I328" i="10"/>
  <c r="J334" i="11"/>
  <c r="I355" i="8"/>
  <c r="I334" i="11"/>
  <c r="E328" i="10"/>
  <c r="C330" i="9"/>
  <c r="E330" i="9" s="1"/>
  <c r="B328" i="10"/>
  <c r="B355" i="8"/>
  <c r="D355" i="8" s="1"/>
  <c r="B330" i="9"/>
  <c r="J330" i="9"/>
  <c r="J308" i="6"/>
  <c r="I308" i="6"/>
  <c r="D308" i="6"/>
  <c r="C308" i="6"/>
  <c r="D334" i="11" l="1"/>
  <c r="E334" i="11"/>
  <c r="D328" i="10"/>
  <c r="H328" i="10"/>
  <c r="C329" i="10" s="1"/>
  <c r="F329" i="10"/>
  <c r="G329" i="10" s="1"/>
  <c r="D330" i="9"/>
  <c r="H330" i="9"/>
  <c r="B331" i="9" s="1"/>
  <c r="F331" i="9"/>
  <c r="G331" i="9" s="1"/>
  <c r="H355" i="8"/>
  <c r="C356" i="8" s="1"/>
  <c r="E356" i="8" s="1"/>
  <c r="F356" i="8"/>
  <c r="G356" i="8" s="1"/>
  <c r="E308" i="6"/>
  <c r="H334" i="11" l="1"/>
  <c r="F335" i="11"/>
  <c r="G335" i="11" s="1"/>
  <c r="C335" i="11"/>
  <c r="B335" i="11"/>
  <c r="E329" i="10"/>
  <c r="J331" i="9"/>
  <c r="I331" i="9"/>
  <c r="J329" i="10"/>
  <c r="I329" i="10"/>
  <c r="C331" i="9"/>
  <c r="E331" i="9" s="1"/>
  <c r="B329" i="10"/>
  <c r="D331" i="9"/>
  <c r="B356" i="8"/>
  <c r="I356" i="8"/>
  <c r="J356" i="8"/>
  <c r="H308" i="6"/>
  <c r="J309" i="6" s="1"/>
  <c r="F309" i="6"/>
  <c r="G309" i="6" s="1"/>
  <c r="D335" i="11" l="1"/>
  <c r="E335" i="11"/>
  <c r="J335" i="11"/>
  <c r="I335" i="11"/>
  <c r="D329" i="10"/>
  <c r="H329" i="10"/>
  <c r="J330" i="10" s="1"/>
  <c r="F330" i="10"/>
  <c r="G330" i="10" s="1"/>
  <c r="B309" i="6"/>
  <c r="D309" i="6" s="1"/>
  <c r="H331" i="9"/>
  <c r="B332" i="9" s="1"/>
  <c r="F332" i="9"/>
  <c r="G332" i="9" s="1"/>
  <c r="D356" i="8"/>
  <c r="H356" i="8"/>
  <c r="B357" i="8" s="1"/>
  <c r="F357" i="8"/>
  <c r="G357" i="8" s="1"/>
  <c r="C309" i="6"/>
  <c r="E309" i="6" s="1"/>
  <c r="I309" i="6"/>
  <c r="J332" i="9" l="1"/>
  <c r="I332" i="9"/>
  <c r="B330" i="10"/>
  <c r="D330" i="10" s="1"/>
  <c r="C330" i="10"/>
  <c r="E330" i="10" s="1"/>
  <c r="H335" i="11"/>
  <c r="J336" i="11" s="1"/>
  <c r="F336" i="11"/>
  <c r="G336" i="11" s="1"/>
  <c r="C336" i="11"/>
  <c r="C332" i="9"/>
  <c r="E332" i="9" s="1"/>
  <c r="B336" i="11"/>
  <c r="I330" i="10"/>
  <c r="D332" i="9"/>
  <c r="D357" i="8"/>
  <c r="J357" i="8"/>
  <c r="I357" i="8"/>
  <c r="C357" i="8"/>
  <c r="E357" i="8" s="1"/>
  <c r="H309" i="6"/>
  <c r="F310" i="6"/>
  <c r="G310" i="6" s="1"/>
  <c r="D336" i="11" l="1"/>
  <c r="E336" i="11"/>
  <c r="I336" i="11"/>
  <c r="H330" i="10"/>
  <c r="B331" i="10" s="1"/>
  <c r="F331" i="10"/>
  <c r="G331" i="10" s="1"/>
  <c r="H332" i="9"/>
  <c r="C333" i="9" s="1"/>
  <c r="F333" i="9"/>
  <c r="G333" i="9" s="1"/>
  <c r="B310" i="6"/>
  <c r="I310" i="6"/>
  <c r="C310" i="6"/>
  <c r="J310" i="6"/>
  <c r="J331" i="10" l="1"/>
  <c r="H336" i="11"/>
  <c r="J337" i="11" s="1"/>
  <c r="F337" i="11"/>
  <c r="G337" i="11" s="1"/>
  <c r="C337" i="11"/>
  <c r="I331" i="10"/>
  <c r="B337" i="11"/>
  <c r="D331" i="10"/>
  <c r="C331" i="10"/>
  <c r="E333" i="9"/>
  <c r="B333" i="9"/>
  <c r="I333" i="9"/>
  <c r="J333" i="9"/>
  <c r="H357" i="8"/>
  <c r="F358" i="8"/>
  <c r="G358" i="8" s="1"/>
  <c r="C358" i="8"/>
  <c r="E358" i="8" s="1"/>
  <c r="D310" i="6"/>
  <c r="E310" i="6"/>
  <c r="D337" i="11" l="1"/>
  <c r="E337" i="11"/>
  <c r="I337" i="11"/>
  <c r="E331" i="10"/>
  <c r="D333" i="9"/>
  <c r="H333" i="9"/>
  <c r="J334" i="9" s="1"/>
  <c r="F334" i="9"/>
  <c r="G334" i="9" s="1"/>
  <c r="J358" i="8"/>
  <c r="B358" i="8"/>
  <c r="I358" i="8"/>
  <c r="H310" i="6"/>
  <c r="B311" i="6" s="1"/>
  <c r="F311" i="6"/>
  <c r="G311" i="6" s="1"/>
  <c r="H337" i="11" l="1"/>
  <c r="J338" i="11" s="1"/>
  <c r="F338" i="11"/>
  <c r="G338" i="11" s="1"/>
  <c r="C338" i="11"/>
  <c r="C334" i="9"/>
  <c r="E334" i="9" s="1"/>
  <c r="B338" i="11"/>
  <c r="H331" i="10"/>
  <c r="J332" i="10" s="1"/>
  <c r="F332" i="10"/>
  <c r="G332" i="10" s="1"/>
  <c r="B334" i="9"/>
  <c r="I334" i="9"/>
  <c r="D358" i="8"/>
  <c r="H358" i="8"/>
  <c r="I359" i="8" s="1"/>
  <c r="F359" i="8"/>
  <c r="G359" i="8" s="1"/>
  <c r="I311" i="6"/>
  <c r="J311" i="6"/>
  <c r="D311" i="6"/>
  <c r="C311" i="6"/>
  <c r="C359" i="8" l="1"/>
  <c r="E359" i="8" s="1"/>
  <c r="D338" i="11"/>
  <c r="C332" i="10"/>
  <c r="E332" i="10" s="1"/>
  <c r="E338" i="11"/>
  <c r="B332" i="10"/>
  <c r="D332" i="10" s="1"/>
  <c r="I332" i="10"/>
  <c r="I338" i="11"/>
  <c r="H334" i="9"/>
  <c r="J335" i="9" s="1"/>
  <c r="F335" i="9"/>
  <c r="G335" i="9" s="1"/>
  <c r="D334" i="9"/>
  <c r="B359" i="8"/>
  <c r="J359" i="8"/>
  <c r="E311" i="6"/>
  <c r="H338" i="11" l="1"/>
  <c r="J339" i="11" s="1"/>
  <c r="F339" i="11"/>
  <c r="G339" i="11" s="1"/>
  <c r="C339" i="11"/>
  <c r="B339" i="11"/>
  <c r="B335" i="9"/>
  <c r="D335" i="9" s="1"/>
  <c r="I335" i="9"/>
  <c r="H332" i="10"/>
  <c r="B333" i="10" s="1"/>
  <c r="F333" i="10"/>
  <c r="G333" i="10" s="1"/>
  <c r="C335" i="9"/>
  <c r="E335" i="9" s="1"/>
  <c r="D359" i="8"/>
  <c r="H359" i="8"/>
  <c r="B360" i="8" s="1"/>
  <c r="F360" i="8"/>
  <c r="G360" i="8" s="1"/>
  <c r="H311" i="6"/>
  <c r="B312" i="6" s="1"/>
  <c r="F312" i="6"/>
  <c r="G312" i="6" s="1"/>
  <c r="D339" i="11" l="1"/>
  <c r="E339" i="11"/>
  <c r="I339" i="11"/>
  <c r="D333" i="10"/>
  <c r="C333" i="10"/>
  <c r="J333" i="10"/>
  <c r="I333" i="10"/>
  <c r="J360" i="8"/>
  <c r="C360" i="8"/>
  <c r="E360" i="8" s="1"/>
  <c r="H335" i="9"/>
  <c r="C336" i="9" s="1"/>
  <c r="F336" i="9"/>
  <c r="G336" i="9" s="1"/>
  <c r="I360" i="8"/>
  <c r="D360" i="8"/>
  <c r="C312" i="6"/>
  <c r="E312" i="6" s="1"/>
  <c r="J312" i="6"/>
  <c r="I312" i="6"/>
  <c r="D312" i="6"/>
  <c r="H339" i="11" l="1"/>
  <c r="J340" i="11" s="1"/>
  <c r="F340" i="11"/>
  <c r="G340" i="11" s="1"/>
  <c r="C340" i="11"/>
  <c r="B340" i="11"/>
  <c r="E333" i="10"/>
  <c r="E336" i="9"/>
  <c r="J336" i="9"/>
  <c r="I336" i="9"/>
  <c r="B336" i="9"/>
  <c r="H360" i="8"/>
  <c r="C361" i="8" s="1"/>
  <c r="E361" i="8" s="1"/>
  <c r="F361" i="8"/>
  <c r="G361" i="8" s="1"/>
  <c r="H312" i="6"/>
  <c r="F313" i="6"/>
  <c r="G313" i="6" s="1"/>
  <c r="B361" i="8" l="1"/>
  <c r="D340" i="11"/>
  <c r="E340" i="11"/>
  <c r="I340" i="11"/>
  <c r="H333" i="10"/>
  <c r="J334" i="10" s="1"/>
  <c r="F334" i="10"/>
  <c r="G334" i="10" s="1"/>
  <c r="B334" i="10"/>
  <c r="H336" i="9"/>
  <c r="I337" i="9" s="1"/>
  <c r="F337" i="9"/>
  <c r="G337" i="9" s="1"/>
  <c r="D336" i="9"/>
  <c r="D361" i="8"/>
  <c r="J361" i="8"/>
  <c r="I361" i="8"/>
  <c r="I313" i="6"/>
  <c r="J313" i="6"/>
  <c r="C313" i="6"/>
  <c r="B313" i="6"/>
  <c r="H340" i="11" l="1"/>
  <c r="J341" i="11" s="1"/>
  <c r="F341" i="11"/>
  <c r="G341" i="11" s="1"/>
  <c r="C341" i="11"/>
  <c r="B341" i="11"/>
  <c r="I334" i="10"/>
  <c r="D334" i="10"/>
  <c r="C337" i="9"/>
  <c r="E337" i="9" s="1"/>
  <c r="C334" i="10"/>
  <c r="B337" i="9"/>
  <c r="D337" i="9" s="1"/>
  <c r="J337" i="9"/>
  <c r="H361" i="8"/>
  <c r="B362" i="8" s="1"/>
  <c r="F362" i="8"/>
  <c r="G362" i="8" s="1"/>
  <c r="E313" i="6"/>
  <c r="D313" i="6"/>
  <c r="D341" i="11" l="1"/>
  <c r="E341" i="11"/>
  <c r="I341" i="11"/>
  <c r="E334" i="10"/>
  <c r="J362" i="8"/>
  <c r="C362" i="8"/>
  <c r="E362" i="8" s="1"/>
  <c r="I362" i="8"/>
  <c r="H337" i="9"/>
  <c r="B338" i="9" s="1"/>
  <c r="F338" i="9"/>
  <c r="G338" i="9" s="1"/>
  <c r="D362" i="8"/>
  <c r="H313" i="6"/>
  <c r="J314" i="6" s="1"/>
  <c r="F314" i="6"/>
  <c r="G314" i="6" s="1"/>
  <c r="J338" i="9" l="1"/>
  <c r="H341" i="11"/>
  <c r="J342" i="11" s="1"/>
  <c r="F342" i="11"/>
  <c r="G342" i="11" s="1"/>
  <c r="C342" i="11"/>
  <c r="B342" i="11"/>
  <c r="H334" i="10"/>
  <c r="B335" i="10" s="1"/>
  <c r="F335" i="10"/>
  <c r="G335" i="10" s="1"/>
  <c r="D338" i="9"/>
  <c r="C338" i="9"/>
  <c r="I338" i="9"/>
  <c r="H362" i="8"/>
  <c r="B363" i="8" s="1"/>
  <c r="F363" i="8"/>
  <c r="G363" i="8" s="1"/>
  <c r="B314" i="6"/>
  <c r="D314" i="6" s="1"/>
  <c r="C314" i="6"/>
  <c r="E314" i="6" s="1"/>
  <c r="I314" i="6"/>
  <c r="D342" i="11" l="1"/>
  <c r="E342" i="11"/>
  <c r="C335" i="10"/>
  <c r="E335" i="10" s="1"/>
  <c r="I335" i="10"/>
  <c r="I363" i="8"/>
  <c r="J335" i="10"/>
  <c r="I342" i="11"/>
  <c r="D335" i="10"/>
  <c r="E338" i="9"/>
  <c r="D363" i="8"/>
  <c r="J363" i="8"/>
  <c r="C363" i="8"/>
  <c r="E363" i="8" s="1"/>
  <c r="H314" i="6"/>
  <c r="F315" i="6"/>
  <c r="G315" i="6" s="1"/>
  <c r="H342" i="11" l="1"/>
  <c r="J343" i="11" s="1"/>
  <c r="F343" i="11"/>
  <c r="G343" i="11" s="1"/>
  <c r="B343" i="11"/>
  <c r="H335" i="10"/>
  <c r="B336" i="10" s="1"/>
  <c r="F336" i="10"/>
  <c r="G336" i="10" s="1"/>
  <c r="H338" i="9"/>
  <c r="I339" i="9" s="1"/>
  <c r="F339" i="9"/>
  <c r="G339" i="9" s="1"/>
  <c r="I315" i="6"/>
  <c r="J315" i="6"/>
  <c r="B315" i="6"/>
  <c r="C315" i="6"/>
  <c r="I343" i="11" l="1"/>
  <c r="C343" i="11"/>
  <c r="E343" i="11" s="1"/>
  <c r="C339" i="9"/>
  <c r="E339" i="9" s="1"/>
  <c r="D343" i="11"/>
  <c r="I336" i="10"/>
  <c r="C336" i="10"/>
  <c r="E336" i="10" s="1"/>
  <c r="D336" i="10"/>
  <c r="B339" i="9"/>
  <c r="D339" i="9" s="1"/>
  <c r="J339" i="9"/>
  <c r="J336" i="10"/>
  <c r="H363" i="8"/>
  <c r="B364" i="8" s="1"/>
  <c r="F364" i="8"/>
  <c r="G364" i="8" s="1"/>
  <c r="E315" i="6"/>
  <c r="D315" i="6"/>
  <c r="H343" i="11" l="1"/>
  <c r="F344" i="11"/>
  <c r="G344" i="11" s="1"/>
  <c r="C344" i="11"/>
  <c r="I344" i="11"/>
  <c r="J344" i="11"/>
  <c r="B344" i="11"/>
  <c r="H336" i="10"/>
  <c r="B337" i="10" s="1"/>
  <c r="F337" i="10"/>
  <c r="G337" i="10" s="1"/>
  <c r="I364" i="8"/>
  <c r="H339" i="9"/>
  <c r="C340" i="9" s="1"/>
  <c r="F340" i="9"/>
  <c r="G340" i="9" s="1"/>
  <c r="C364" i="8"/>
  <c r="E364" i="8" s="1"/>
  <c r="J364" i="8"/>
  <c r="D364" i="8"/>
  <c r="H315" i="6"/>
  <c r="C316" i="6" s="1"/>
  <c r="F316" i="6"/>
  <c r="G316" i="6" s="1"/>
  <c r="D344" i="11" l="1"/>
  <c r="I337" i="10"/>
  <c r="E344" i="11"/>
  <c r="J337" i="10"/>
  <c r="C337" i="10"/>
  <c r="E337" i="10" s="1"/>
  <c r="D337" i="10"/>
  <c r="E340" i="9"/>
  <c r="B340" i="9"/>
  <c r="J340" i="9"/>
  <c r="I340" i="9"/>
  <c r="H364" i="8"/>
  <c r="C365" i="8" s="1"/>
  <c r="E365" i="8" s="1"/>
  <c r="F365" i="8"/>
  <c r="G365" i="8" s="1"/>
  <c r="E316" i="6"/>
  <c r="B316" i="6"/>
  <c r="J316" i="6"/>
  <c r="I316" i="6"/>
  <c r="H344" i="11" l="1"/>
  <c r="F345" i="11"/>
  <c r="G345" i="11" s="1"/>
  <c r="C345" i="11"/>
  <c r="J345" i="11"/>
  <c r="I345" i="11"/>
  <c r="B345" i="11"/>
  <c r="H337" i="10"/>
  <c r="I338" i="10" s="1"/>
  <c r="F338" i="10"/>
  <c r="G338" i="10" s="1"/>
  <c r="D340" i="9"/>
  <c r="H340" i="9"/>
  <c r="J341" i="9" s="1"/>
  <c r="F341" i="9"/>
  <c r="G341" i="9" s="1"/>
  <c r="B365" i="8"/>
  <c r="J365" i="8"/>
  <c r="I365" i="8"/>
  <c r="H316" i="6"/>
  <c r="J317" i="6" s="1"/>
  <c r="F317" i="6"/>
  <c r="G317" i="6" s="1"/>
  <c r="D316" i="6"/>
  <c r="C341" i="9" l="1"/>
  <c r="E341" i="9" s="1"/>
  <c r="D345" i="11"/>
  <c r="E345" i="11"/>
  <c r="J338" i="10"/>
  <c r="C338" i="10"/>
  <c r="B338" i="10"/>
  <c r="B341" i="9"/>
  <c r="I341" i="9"/>
  <c r="D365" i="8"/>
  <c r="H365" i="8"/>
  <c r="J366" i="8" s="1"/>
  <c r="F366" i="8"/>
  <c r="G366" i="8" s="1"/>
  <c r="C366" i="8"/>
  <c r="E366" i="8" s="1"/>
  <c r="B317" i="6"/>
  <c r="D317" i="6" s="1"/>
  <c r="C317" i="6"/>
  <c r="E317" i="6" s="1"/>
  <c r="I317" i="6"/>
  <c r="H345" i="11" l="1"/>
  <c r="F346" i="11"/>
  <c r="G346" i="11" s="1"/>
  <c r="C346" i="11"/>
  <c r="I346" i="11"/>
  <c r="J346" i="11"/>
  <c r="B346" i="11"/>
  <c r="D338" i="10"/>
  <c r="E338" i="10"/>
  <c r="D341" i="9"/>
  <c r="H341" i="9"/>
  <c r="B342" i="9" s="1"/>
  <c r="F342" i="9"/>
  <c r="G342" i="9" s="1"/>
  <c r="B366" i="8"/>
  <c r="I366" i="8"/>
  <c r="H317" i="6"/>
  <c r="B318" i="6" s="1"/>
  <c r="F318" i="6"/>
  <c r="G318" i="6" s="1"/>
  <c r="C342" i="9" l="1"/>
  <c r="D346" i="11"/>
  <c r="E346" i="11"/>
  <c r="I318" i="6"/>
  <c r="H338" i="10"/>
  <c r="J339" i="10" s="1"/>
  <c r="F339" i="10"/>
  <c r="G339" i="10" s="1"/>
  <c r="D342" i="9"/>
  <c r="E342" i="9"/>
  <c r="J342" i="9"/>
  <c r="I342" i="9"/>
  <c r="D366" i="8"/>
  <c r="H366" i="8"/>
  <c r="B367" i="8" s="1"/>
  <c r="F367" i="8"/>
  <c r="G367" i="8" s="1"/>
  <c r="J318" i="6"/>
  <c r="D318" i="6"/>
  <c r="C318" i="6"/>
  <c r="H346" i="11" l="1"/>
  <c r="I347" i="11" s="1"/>
  <c r="F347" i="11"/>
  <c r="G347" i="11" s="1"/>
  <c r="C339" i="10"/>
  <c r="E339" i="10" s="1"/>
  <c r="B339" i="10"/>
  <c r="D339" i="10" s="1"/>
  <c r="I339" i="10"/>
  <c r="B347" i="11"/>
  <c r="C367" i="8"/>
  <c r="E367" i="8" s="1"/>
  <c r="H342" i="9"/>
  <c r="I343" i="9" s="1"/>
  <c r="F343" i="9"/>
  <c r="G343" i="9" s="1"/>
  <c r="D367" i="8"/>
  <c r="I367" i="8"/>
  <c r="J367" i="8"/>
  <c r="E318" i="6"/>
  <c r="J347" i="11" l="1"/>
  <c r="C347" i="11"/>
  <c r="D347" i="11"/>
  <c r="B343" i="9"/>
  <c r="D343" i="9" s="1"/>
  <c r="H339" i="10"/>
  <c r="C340" i="10" s="1"/>
  <c r="F340" i="10"/>
  <c r="G340" i="10" s="1"/>
  <c r="C343" i="9"/>
  <c r="J343" i="9"/>
  <c r="H367" i="8"/>
  <c r="C368" i="8" s="1"/>
  <c r="E368" i="8" s="1"/>
  <c r="F368" i="8"/>
  <c r="G368" i="8" s="1"/>
  <c r="H318" i="6"/>
  <c r="C319" i="6" s="1"/>
  <c r="F319" i="6"/>
  <c r="G319" i="6" s="1"/>
  <c r="E347" i="11" l="1"/>
  <c r="E340" i="10"/>
  <c r="B340" i="10"/>
  <c r="I340" i="10"/>
  <c r="J340" i="10"/>
  <c r="I368" i="8"/>
  <c r="E343" i="9"/>
  <c r="B368" i="8"/>
  <c r="D368" i="8" s="1"/>
  <c r="J368" i="8"/>
  <c r="B319" i="6"/>
  <c r="D319" i="6" s="1"/>
  <c r="E319" i="6"/>
  <c r="I319" i="6"/>
  <c r="J319" i="6"/>
  <c r="H347" i="11" l="1"/>
  <c r="C348" i="11" s="1"/>
  <c r="F348" i="11"/>
  <c r="G348" i="11" s="1"/>
  <c r="D340" i="10"/>
  <c r="H340" i="10"/>
  <c r="I341" i="10" s="1"/>
  <c r="F341" i="10"/>
  <c r="G341" i="10" s="1"/>
  <c r="H343" i="9"/>
  <c r="J344" i="9" s="1"/>
  <c r="F344" i="9"/>
  <c r="G344" i="9" s="1"/>
  <c r="H368" i="8"/>
  <c r="C369" i="8" s="1"/>
  <c r="E369" i="8" s="1"/>
  <c r="F369" i="8"/>
  <c r="G369" i="8" s="1"/>
  <c r="H319" i="6"/>
  <c r="J320" i="6" s="1"/>
  <c r="F320" i="6"/>
  <c r="G320" i="6" s="1"/>
  <c r="C341" i="10" l="1"/>
  <c r="B348" i="11"/>
  <c r="J348" i="11"/>
  <c r="I348" i="11"/>
  <c r="E348" i="11"/>
  <c r="C344" i="9"/>
  <c r="E344" i="9" s="1"/>
  <c r="B344" i="9"/>
  <c r="D344" i="9" s="1"/>
  <c r="B341" i="10"/>
  <c r="I344" i="9"/>
  <c r="J341" i="10"/>
  <c r="E341" i="10"/>
  <c r="J369" i="8"/>
  <c r="B369" i="8"/>
  <c r="I369" i="8"/>
  <c r="C320" i="6"/>
  <c r="B320" i="6"/>
  <c r="I320" i="6"/>
  <c r="D348" i="11" l="1"/>
  <c r="H348" i="11"/>
  <c r="B349" i="11" s="1"/>
  <c r="F349" i="11"/>
  <c r="G349" i="11" s="1"/>
  <c r="C349" i="11"/>
  <c r="J349" i="11"/>
  <c r="I349" i="11"/>
  <c r="D341" i="10"/>
  <c r="H341" i="10"/>
  <c r="C342" i="10" s="1"/>
  <c r="F342" i="10"/>
  <c r="G342" i="10" s="1"/>
  <c r="H344" i="9"/>
  <c r="I345" i="9" s="1"/>
  <c r="F345" i="9"/>
  <c r="G345" i="9" s="1"/>
  <c r="D369" i="8"/>
  <c r="H369" i="8"/>
  <c r="I370" i="8" s="1"/>
  <c r="F370" i="8"/>
  <c r="G370" i="8" s="1"/>
  <c r="E320" i="6"/>
  <c r="D320" i="6"/>
  <c r="E349" i="11" l="1"/>
  <c r="J342" i="10"/>
  <c r="D349" i="11"/>
  <c r="E342" i="10"/>
  <c r="C345" i="9"/>
  <c r="E345" i="9" s="1"/>
  <c r="B342" i="10"/>
  <c r="B345" i="9"/>
  <c r="D345" i="9" s="1"/>
  <c r="J345" i="9"/>
  <c r="I342" i="10"/>
  <c r="C370" i="8"/>
  <c r="E370" i="8" s="1"/>
  <c r="J370" i="8"/>
  <c r="B370" i="8"/>
  <c r="H320" i="6"/>
  <c r="J321" i="6" s="1"/>
  <c r="F321" i="6"/>
  <c r="G321" i="6" s="1"/>
  <c r="H349" i="11" l="1"/>
  <c r="C350" i="11" s="1"/>
  <c r="F350" i="11"/>
  <c r="G350" i="11" s="1"/>
  <c r="D342" i="10"/>
  <c r="H342" i="10"/>
  <c r="B343" i="10" s="1"/>
  <c r="F343" i="10"/>
  <c r="G343" i="10" s="1"/>
  <c r="C343" i="10"/>
  <c r="H345" i="9"/>
  <c r="J346" i="9" s="1"/>
  <c r="F346" i="9"/>
  <c r="G346" i="9" s="1"/>
  <c r="D370" i="8"/>
  <c r="H370" i="8"/>
  <c r="B371" i="8" s="1"/>
  <c r="F371" i="8"/>
  <c r="G371" i="8" s="1"/>
  <c r="B321" i="6"/>
  <c r="D321" i="6" s="1"/>
  <c r="I321" i="6"/>
  <c r="C321" i="6"/>
  <c r="E350" i="11" l="1"/>
  <c r="J350" i="11"/>
  <c r="I350" i="11"/>
  <c r="B350" i="11"/>
  <c r="D343" i="10"/>
  <c r="J343" i="10"/>
  <c r="I343" i="10"/>
  <c r="E343" i="10"/>
  <c r="C346" i="9"/>
  <c r="E346" i="9" s="1"/>
  <c r="B346" i="9"/>
  <c r="D346" i="9" s="1"/>
  <c r="I346" i="9"/>
  <c r="C371" i="8"/>
  <c r="E371" i="8" s="1"/>
  <c r="I371" i="8"/>
  <c r="J371" i="8"/>
  <c r="D371" i="8"/>
  <c r="E321" i="6"/>
  <c r="D350" i="11" l="1"/>
  <c r="H350" i="11"/>
  <c r="C351" i="11" s="1"/>
  <c r="F351" i="11"/>
  <c r="G351" i="11" s="1"/>
  <c r="H343" i="10"/>
  <c r="C344" i="10" s="1"/>
  <c r="F344" i="10"/>
  <c r="G344" i="10" s="1"/>
  <c r="H346" i="9"/>
  <c r="C347" i="9" s="1"/>
  <c r="F347" i="9"/>
  <c r="G347" i="9" s="1"/>
  <c r="H371" i="8"/>
  <c r="I372" i="8" s="1"/>
  <c r="F372" i="8"/>
  <c r="G372" i="8" s="1"/>
  <c r="H321" i="6"/>
  <c r="B322" i="6" s="1"/>
  <c r="F322" i="6"/>
  <c r="G322" i="6" s="1"/>
  <c r="I344" i="10" l="1"/>
  <c r="J351" i="11"/>
  <c r="B344" i="10"/>
  <c r="D344" i="10" s="1"/>
  <c r="B351" i="11"/>
  <c r="E351" i="11"/>
  <c r="J344" i="10"/>
  <c r="I351" i="11"/>
  <c r="E344" i="10"/>
  <c r="B347" i="9"/>
  <c r="D347" i="9" s="1"/>
  <c r="J347" i="9"/>
  <c r="I347" i="9"/>
  <c r="E347" i="9"/>
  <c r="B372" i="8"/>
  <c r="D372" i="8" s="1"/>
  <c r="J372" i="8"/>
  <c r="C372" i="8"/>
  <c r="E372" i="8" s="1"/>
  <c r="D322" i="6"/>
  <c r="I322" i="6"/>
  <c r="C322" i="6"/>
  <c r="J322" i="6"/>
  <c r="H351" i="11" l="1"/>
  <c r="J352" i="11" s="1"/>
  <c r="F352" i="11"/>
  <c r="G352" i="11" s="1"/>
  <c r="C352" i="11"/>
  <c r="B352" i="11"/>
  <c r="D351" i="11"/>
  <c r="H344" i="10"/>
  <c r="C345" i="10" s="1"/>
  <c r="F345" i="10"/>
  <c r="G345" i="10" s="1"/>
  <c r="H347" i="9"/>
  <c r="B348" i="9" s="1"/>
  <c r="F348" i="9"/>
  <c r="G348" i="9" s="1"/>
  <c r="E322" i="6"/>
  <c r="I352" i="11" l="1"/>
  <c r="E352" i="11"/>
  <c r="D352" i="11"/>
  <c r="E345" i="10"/>
  <c r="J345" i="10"/>
  <c r="I345" i="10"/>
  <c r="B345" i="10"/>
  <c r="D348" i="9"/>
  <c r="I348" i="9"/>
  <c r="J348" i="9"/>
  <c r="C348" i="9"/>
  <c r="H372" i="8"/>
  <c r="J373" i="8" s="1"/>
  <c r="F373" i="8"/>
  <c r="G373" i="8" s="1"/>
  <c r="H322" i="6"/>
  <c r="I323" i="6" s="1"/>
  <c r="F323" i="6"/>
  <c r="G323" i="6" s="1"/>
  <c r="H352" i="11" l="1"/>
  <c r="C353" i="11" s="1"/>
  <c r="F353" i="11"/>
  <c r="G353" i="11" s="1"/>
  <c r="I373" i="8"/>
  <c r="D345" i="10"/>
  <c r="H345" i="10"/>
  <c r="B346" i="10" s="1"/>
  <c r="F346" i="10"/>
  <c r="G346" i="10" s="1"/>
  <c r="E348" i="9"/>
  <c r="B373" i="8"/>
  <c r="D373" i="8" s="1"/>
  <c r="C373" i="8"/>
  <c r="E373" i="8" s="1"/>
  <c r="J323" i="6"/>
  <c r="B323" i="6"/>
  <c r="D323" i="6" s="1"/>
  <c r="C323" i="6"/>
  <c r="E323" i="6" s="1"/>
  <c r="I346" i="10" l="1"/>
  <c r="E353" i="11"/>
  <c r="C346" i="10"/>
  <c r="E346" i="10" s="1"/>
  <c r="B353" i="11"/>
  <c r="J353" i="11"/>
  <c r="I353" i="11"/>
  <c r="D346" i="10"/>
  <c r="J346" i="10"/>
  <c r="H348" i="9"/>
  <c r="C349" i="9" s="1"/>
  <c r="F349" i="9"/>
  <c r="G349" i="9" s="1"/>
  <c r="H373" i="8"/>
  <c r="B374" i="8" s="1"/>
  <c r="F374" i="8"/>
  <c r="G374" i="8" s="1"/>
  <c r="H323" i="6"/>
  <c r="C324" i="6" s="1"/>
  <c r="F324" i="6"/>
  <c r="G324" i="6" s="1"/>
  <c r="I374" i="8" l="1"/>
  <c r="C374" i="8"/>
  <c r="E374" i="8" s="1"/>
  <c r="H353" i="11"/>
  <c r="J354" i="11" s="1"/>
  <c r="F354" i="11"/>
  <c r="G354" i="11" s="1"/>
  <c r="D353" i="11"/>
  <c r="B354" i="11"/>
  <c r="C354" i="11"/>
  <c r="H346" i="10"/>
  <c r="B347" i="10" s="1"/>
  <c r="F347" i="10"/>
  <c r="G347" i="10" s="1"/>
  <c r="I349" i="9"/>
  <c r="B349" i="9"/>
  <c r="E349" i="9"/>
  <c r="J374" i="8"/>
  <c r="J349" i="9"/>
  <c r="D374" i="8"/>
  <c r="I324" i="6"/>
  <c r="J324" i="6"/>
  <c r="B324" i="6"/>
  <c r="D324" i="6" s="1"/>
  <c r="E324" i="6"/>
  <c r="I347" i="10" l="1"/>
  <c r="I354" i="11"/>
  <c r="E354" i="11"/>
  <c r="D354" i="11"/>
  <c r="D347" i="10"/>
  <c r="J347" i="10"/>
  <c r="C347" i="10"/>
  <c r="H349" i="9"/>
  <c r="C350" i="9" s="1"/>
  <c r="F350" i="9"/>
  <c r="G350" i="9" s="1"/>
  <c r="D349" i="9"/>
  <c r="H374" i="8"/>
  <c r="J375" i="8" s="1"/>
  <c r="F375" i="8"/>
  <c r="G375" i="8" s="1"/>
  <c r="H324" i="6"/>
  <c r="C325" i="6" s="1"/>
  <c r="F325" i="6"/>
  <c r="G325" i="6" s="1"/>
  <c r="H354" i="11" l="1"/>
  <c r="F355" i="11"/>
  <c r="G355" i="11" s="1"/>
  <c r="C355" i="11"/>
  <c r="E347" i="10"/>
  <c r="J350" i="9"/>
  <c r="I350" i="9"/>
  <c r="B350" i="9"/>
  <c r="D350" i="9" s="1"/>
  <c r="E350" i="9"/>
  <c r="C375" i="8"/>
  <c r="E375" i="8" s="1"/>
  <c r="B375" i="8"/>
  <c r="D375" i="8" s="1"/>
  <c r="I375" i="8"/>
  <c r="E325" i="6"/>
  <c r="I325" i="6"/>
  <c r="J325" i="6"/>
  <c r="B325" i="6"/>
  <c r="E355" i="11" l="1"/>
  <c r="J355" i="11"/>
  <c r="I355" i="11"/>
  <c r="B355" i="11"/>
  <c r="H347" i="10"/>
  <c r="J348" i="10" s="1"/>
  <c r="F348" i="10"/>
  <c r="G348" i="10" s="1"/>
  <c r="H350" i="9"/>
  <c r="C351" i="9" s="1"/>
  <c r="F351" i="9"/>
  <c r="G351" i="9" s="1"/>
  <c r="H375" i="8"/>
  <c r="C376" i="8" s="1"/>
  <c r="E376" i="8" s="1"/>
  <c r="F376" i="8"/>
  <c r="G376" i="8" s="1"/>
  <c r="H325" i="6"/>
  <c r="J326" i="6" s="1"/>
  <c r="F326" i="6"/>
  <c r="G326" i="6" s="1"/>
  <c r="D325" i="6"/>
  <c r="I348" i="10" l="1"/>
  <c r="C348" i="10"/>
  <c r="E348" i="10" s="1"/>
  <c r="D355" i="11"/>
  <c r="B348" i="10"/>
  <c r="D348" i="10" s="1"/>
  <c r="H355" i="11"/>
  <c r="C356" i="11" s="1"/>
  <c r="F356" i="11"/>
  <c r="G356" i="11" s="1"/>
  <c r="E351" i="9"/>
  <c r="J351" i="9"/>
  <c r="B351" i="9"/>
  <c r="I351" i="9"/>
  <c r="B376" i="8"/>
  <c r="J376" i="8"/>
  <c r="I376" i="8"/>
  <c r="B326" i="6"/>
  <c r="D326" i="6" s="1"/>
  <c r="I326" i="6"/>
  <c r="C326" i="6"/>
  <c r="I356" i="11" l="1"/>
  <c r="J356" i="11"/>
  <c r="E356" i="11"/>
  <c r="B356" i="11"/>
  <c r="H348" i="10"/>
  <c r="B349" i="10" s="1"/>
  <c r="F349" i="10"/>
  <c r="G349" i="10" s="1"/>
  <c r="D351" i="9"/>
  <c r="H351" i="9"/>
  <c r="J352" i="9" s="1"/>
  <c r="F352" i="9"/>
  <c r="G352" i="9" s="1"/>
  <c r="D376" i="8"/>
  <c r="H376" i="8"/>
  <c r="I377" i="8" s="1"/>
  <c r="F377" i="8"/>
  <c r="G377" i="8" s="1"/>
  <c r="E326" i="6"/>
  <c r="C352" i="9" l="1"/>
  <c r="E352" i="9" s="1"/>
  <c r="D356" i="11"/>
  <c r="H356" i="11"/>
  <c r="F357" i="11"/>
  <c r="G357" i="11" s="1"/>
  <c r="D349" i="10"/>
  <c r="C349" i="10"/>
  <c r="I349" i="10"/>
  <c r="J349" i="10"/>
  <c r="B352" i="9"/>
  <c r="I352" i="9"/>
  <c r="C377" i="8"/>
  <c r="E377" i="8" s="1"/>
  <c r="J377" i="8"/>
  <c r="B377" i="8"/>
  <c r="H326" i="6"/>
  <c r="B327" i="6" s="1"/>
  <c r="F327" i="6"/>
  <c r="G327" i="6" s="1"/>
  <c r="C357" i="11" l="1"/>
  <c r="I357" i="11"/>
  <c r="J357" i="11"/>
  <c r="B357" i="11"/>
  <c r="E349" i="10"/>
  <c r="D352" i="9"/>
  <c r="H352" i="9"/>
  <c r="B353" i="9" s="1"/>
  <c r="F353" i="9"/>
  <c r="G353" i="9" s="1"/>
  <c r="D377" i="8"/>
  <c r="D327" i="6"/>
  <c r="C327" i="6"/>
  <c r="I327" i="6"/>
  <c r="J327" i="6"/>
  <c r="D357" i="11" l="1"/>
  <c r="E357" i="11"/>
  <c r="H349" i="10"/>
  <c r="B350" i="10" s="1"/>
  <c r="F350" i="10"/>
  <c r="G350" i="10" s="1"/>
  <c r="C353" i="9"/>
  <c r="E353" i="9" s="1"/>
  <c r="I353" i="9"/>
  <c r="J353" i="9"/>
  <c r="J350" i="10"/>
  <c r="D353" i="9"/>
  <c r="H377" i="8"/>
  <c r="J378" i="8" s="1"/>
  <c r="F378" i="8"/>
  <c r="G378" i="8" s="1"/>
  <c r="E327" i="6"/>
  <c r="H357" i="11" l="1"/>
  <c r="F358" i="11"/>
  <c r="G358" i="11" s="1"/>
  <c r="C358" i="11"/>
  <c r="I358" i="11"/>
  <c r="I350" i="10"/>
  <c r="C350" i="10"/>
  <c r="E350" i="10" s="1"/>
  <c r="B358" i="11"/>
  <c r="J358" i="11"/>
  <c r="D350" i="10"/>
  <c r="C378" i="8"/>
  <c r="E378" i="8" s="1"/>
  <c r="B378" i="8"/>
  <c r="D378" i="8" s="1"/>
  <c r="I378" i="8"/>
  <c r="H353" i="9"/>
  <c r="B354" i="9" s="1"/>
  <c r="F354" i="9"/>
  <c r="G354" i="9" s="1"/>
  <c r="H327" i="6"/>
  <c r="I328" i="6" s="1"/>
  <c r="F328" i="6"/>
  <c r="G328" i="6" s="1"/>
  <c r="E358" i="11" l="1"/>
  <c r="D358" i="11"/>
  <c r="H350" i="10"/>
  <c r="C351" i="10" s="1"/>
  <c r="F351" i="10"/>
  <c r="G351" i="10" s="1"/>
  <c r="J354" i="9"/>
  <c r="I354" i="9"/>
  <c r="D354" i="9"/>
  <c r="C354" i="9"/>
  <c r="H378" i="8"/>
  <c r="B379" i="8" s="1"/>
  <c r="F379" i="8"/>
  <c r="G379" i="8" s="1"/>
  <c r="J328" i="6"/>
  <c r="B328" i="6"/>
  <c r="C328" i="6"/>
  <c r="H358" i="11" l="1"/>
  <c r="F359" i="11"/>
  <c r="G359" i="11" s="1"/>
  <c r="C359" i="11"/>
  <c r="C379" i="8"/>
  <c r="E379" i="8" s="1"/>
  <c r="E351" i="10"/>
  <c r="B351" i="10"/>
  <c r="I351" i="10"/>
  <c r="J351" i="10"/>
  <c r="E354" i="9"/>
  <c r="I379" i="8"/>
  <c r="J379" i="8"/>
  <c r="D379" i="8"/>
  <c r="E328" i="6"/>
  <c r="D328" i="6"/>
  <c r="E359" i="11" l="1"/>
  <c r="I359" i="11"/>
  <c r="J359" i="11"/>
  <c r="B359" i="11"/>
  <c r="D351" i="10"/>
  <c r="H351" i="10"/>
  <c r="I352" i="10" s="1"/>
  <c r="F352" i="10"/>
  <c r="G352" i="10" s="1"/>
  <c r="H354" i="9"/>
  <c r="J355" i="9" s="1"/>
  <c r="F355" i="9"/>
  <c r="G355" i="9" s="1"/>
  <c r="H379" i="8"/>
  <c r="I380" i="8" s="1"/>
  <c r="F380" i="8"/>
  <c r="G380" i="8" s="1"/>
  <c r="H328" i="6"/>
  <c r="B329" i="6" s="1"/>
  <c r="F329" i="6"/>
  <c r="G329" i="6" s="1"/>
  <c r="D359" i="11" l="1"/>
  <c r="H359" i="11"/>
  <c r="J360" i="11" s="1"/>
  <c r="F360" i="11"/>
  <c r="G360" i="11" s="1"/>
  <c r="C352" i="10"/>
  <c r="E352" i="10" s="1"/>
  <c r="C360" i="11"/>
  <c r="B355" i="9"/>
  <c r="D355" i="9" s="1"/>
  <c r="I355" i="9"/>
  <c r="B352" i="10"/>
  <c r="C355" i="9"/>
  <c r="E355" i="9" s="1"/>
  <c r="J352" i="10"/>
  <c r="B380" i="8"/>
  <c r="D380" i="8" s="1"/>
  <c r="J380" i="8"/>
  <c r="C380" i="8"/>
  <c r="E380" i="8" s="1"/>
  <c r="C329" i="6"/>
  <c r="E329" i="6" s="1"/>
  <c r="J329" i="6"/>
  <c r="I329" i="6"/>
  <c r="D329" i="6"/>
  <c r="E360" i="11" l="1"/>
  <c r="B360" i="11"/>
  <c r="I360" i="11"/>
  <c r="D352" i="10"/>
  <c r="H352" i="10"/>
  <c r="C353" i="10" s="1"/>
  <c r="F353" i="10"/>
  <c r="G353" i="10" s="1"/>
  <c r="H355" i="9"/>
  <c r="J356" i="9" s="1"/>
  <c r="F356" i="9"/>
  <c r="G356" i="9" s="1"/>
  <c r="H380" i="8"/>
  <c r="C381" i="8" s="1"/>
  <c r="E381" i="8" s="1"/>
  <c r="F381" i="8"/>
  <c r="G381" i="8" s="1"/>
  <c r="H329" i="6"/>
  <c r="C330" i="6" s="1"/>
  <c r="F330" i="6"/>
  <c r="G330" i="6" s="1"/>
  <c r="J353" i="10" l="1"/>
  <c r="D360" i="11"/>
  <c r="H360" i="11"/>
  <c r="J361" i="11" s="1"/>
  <c r="F361" i="11"/>
  <c r="G361" i="11" s="1"/>
  <c r="E353" i="10"/>
  <c r="I356" i="9"/>
  <c r="B353" i="10"/>
  <c r="B356" i="9"/>
  <c r="D356" i="9" s="1"/>
  <c r="C356" i="9"/>
  <c r="E356" i="9" s="1"/>
  <c r="I353" i="10"/>
  <c r="B381" i="8"/>
  <c r="D381" i="8" s="1"/>
  <c r="J381" i="8"/>
  <c r="I381" i="8"/>
  <c r="E330" i="6"/>
  <c r="B330" i="6"/>
  <c r="J330" i="6"/>
  <c r="I330" i="6"/>
  <c r="C361" i="11" l="1"/>
  <c r="I361" i="11"/>
  <c r="B361" i="11"/>
  <c r="D353" i="10"/>
  <c r="H353" i="10"/>
  <c r="B354" i="10" s="1"/>
  <c r="F354" i="10"/>
  <c r="G354" i="10" s="1"/>
  <c r="H356" i="9"/>
  <c r="B357" i="9" s="1"/>
  <c r="F357" i="9"/>
  <c r="G357" i="9" s="1"/>
  <c r="H381" i="8"/>
  <c r="B382" i="8" s="1"/>
  <c r="F382" i="8"/>
  <c r="G382" i="8" s="1"/>
  <c r="D330" i="6"/>
  <c r="H330" i="6"/>
  <c r="C331" i="6" s="1"/>
  <c r="F331" i="6"/>
  <c r="G331" i="6" s="1"/>
  <c r="I354" i="10" l="1"/>
  <c r="D361" i="11"/>
  <c r="J354" i="10"/>
  <c r="C354" i="10"/>
  <c r="E354" i="10" s="1"/>
  <c r="E361" i="11"/>
  <c r="D354" i="10"/>
  <c r="J357" i="9"/>
  <c r="C357" i="9"/>
  <c r="E357" i="9" s="1"/>
  <c r="I357" i="9"/>
  <c r="D357" i="9"/>
  <c r="C382" i="8"/>
  <c r="E382" i="8" s="1"/>
  <c r="I382" i="8"/>
  <c r="J382" i="8"/>
  <c r="D382" i="8"/>
  <c r="E331" i="6"/>
  <c r="J331" i="6"/>
  <c r="I331" i="6"/>
  <c r="B331" i="6"/>
  <c r="H361" i="11" l="1"/>
  <c r="F362" i="11"/>
  <c r="G362" i="11" s="1"/>
  <c r="H354" i="10"/>
  <c r="F355" i="10"/>
  <c r="G355" i="10" s="1"/>
  <c r="B355" i="10"/>
  <c r="H357" i="9"/>
  <c r="I358" i="9" s="1"/>
  <c r="F358" i="9"/>
  <c r="G358" i="9" s="1"/>
  <c r="H382" i="8"/>
  <c r="C383" i="8" s="1"/>
  <c r="E383" i="8" s="1"/>
  <c r="F383" i="8"/>
  <c r="G383" i="8" s="1"/>
  <c r="D331" i="6"/>
  <c r="H331" i="6"/>
  <c r="B332" i="6" s="1"/>
  <c r="F332" i="6"/>
  <c r="G332" i="6" s="1"/>
  <c r="C332" i="6" l="1"/>
  <c r="B362" i="11"/>
  <c r="I362" i="11"/>
  <c r="C362" i="11"/>
  <c r="J358" i="9"/>
  <c r="J362" i="11"/>
  <c r="D355" i="10"/>
  <c r="I355" i="10"/>
  <c r="C355" i="10"/>
  <c r="J355" i="10"/>
  <c r="B358" i="9"/>
  <c r="B383" i="8"/>
  <c r="D383" i="8" s="1"/>
  <c r="C358" i="9"/>
  <c r="I383" i="8"/>
  <c r="J383" i="8"/>
  <c r="J332" i="6"/>
  <c r="I332" i="6"/>
  <c r="D332" i="6"/>
  <c r="E332" i="6"/>
  <c r="E362" i="11" l="1"/>
  <c r="D362" i="11"/>
  <c r="E355" i="10"/>
  <c r="E358" i="9"/>
  <c r="D358" i="9"/>
  <c r="H383" i="8"/>
  <c r="J384" i="8" s="1"/>
  <c r="F384" i="8"/>
  <c r="G384" i="8" s="1"/>
  <c r="H332" i="6"/>
  <c r="J333" i="6" s="1"/>
  <c r="F333" i="6"/>
  <c r="G333" i="6" s="1"/>
  <c r="H362" i="11" l="1"/>
  <c r="F363" i="11"/>
  <c r="G363" i="11" s="1"/>
  <c r="C363" i="11"/>
  <c r="H355" i="10"/>
  <c r="B356" i="10" s="1"/>
  <c r="F356" i="10"/>
  <c r="G356" i="10" s="1"/>
  <c r="C384" i="8"/>
  <c r="E384" i="8" s="1"/>
  <c r="B384" i="8"/>
  <c r="D384" i="8" s="1"/>
  <c r="H358" i="9"/>
  <c r="B359" i="9" s="1"/>
  <c r="F359" i="9"/>
  <c r="G359" i="9" s="1"/>
  <c r="I384" i="8"/>
  <c r="B333" i="6"/>
  <c r="D333" i="6" s="1"/>
  <c r="I333" i="6"/>
  <c r="C333" i="6"/>
  <c r="E333" i="6" s="1"/>
  <c r="C356" i="10" l="1"/>
  <c r="B363" i="11"/>
  <c r="I363" i="11"/>
  <c r="E363" i="11"/>
  <c r="I356" i="10"/>
  <c r="J356" i="10"/>
  <c r="J363" i="11"/>
  <c r="C359" i="9"/>
  <c r="E359" i="9" s="1"/>
  <c r="E356" i="10"/>
  <c r="I359" i="9"/>
  <c r="J359" i="9"/>
  <c r="D356" i="10"/>
  <c r="D359" i="9"/>
  <c r="H384" i="8"/>
  <c r="B385" i="8" s="1"/>
  <c r="F385" i="8"/>
  <c r="G385" i="8" s="1"/>
  <c r="H333" i="6"/>
  <c r="I334" i="6" s="1"/>
  <c r="F334" i="6"/>
  <c r="G334" i="6" s="1"/>
  <c r="H363" i="11" l="1"/>
  <c r="C364" i="11" s="1"/>
  <c r="F364" i="11"/>
  <c r="G364" i="11" s="1"/>
  <c r="J364" i="11"/>
  <c r="I364" i="11"/>
  <c r="B364" i="11"/>
  <c r="D363" i="11"/>
  <c r="H356" i="10"/>
  <c r="C357" i="10" s="1"/>
  <c r="F357" i="10"/>
  <c r="G357" i="10" s="1"/>
  <c r="J385" i="8"/>
  <c r="H359" i="9"/>
  <c r="C360" i="9" s="1"/>
  <c r="F360" i="9"/>
  <c r="G360" i="9" s="1"/>
  <c r="C385" i="8"/>
  <c r="E385" i="8" s="1"/>
  <c r="I385" i="8"/>
  <c r="D385" i="8"/>
  <c r="C334" i="6"/>
  <c r="J334" i="6"/>
  <c r="B334" i="6"/>
  <c r="E364" i="11" l="1"/>
  <c r="D364" i="11"/>
  <c r="E357" i="10"/>
  <c r="B357" i="10"/>
  <c r="J357" i="10"/>
  <c r="I357" i="10"/>
  <c r="J360" i="9"/>
  <c r="I360" i="9"/>
  <c r="B360" i="9"/>
  <c r="E360" i="9"/>
  <c r="H385" i="8"/>
  <c r="C386" i="8" s="1"/>
  <c r="E386" i="8" s="1"/>
  <c r="F386" i="8"/>
  <c r="G386" i="8" s="1"/>
  <c r="D334" i="6"/>
  <c r="E334" i="6"/>
  <c r="H364" i="11" l="1"/>
  <c r="F365" i="11"/>
  <c r="G365" i="11" s="1"/>
  <c r="I386" i="8"/>
  <c r="C365" i="11"/>
  <c r="D357" i="10"/>
  <c r="H357" i="10"/>
  <c r="B358" i="10" s="1"/>
  <c r="F358" i="10"/>
  <c r="G358" i="10" s="1"/>
  <c r="H360" i="9"/>
  <c r="C361" i="9" s="1"/>
  <c r="F361" i="9"/>
  <c r="G361" i="9" s="1"/>
  <c r="D360" i="9"/>
  <c r="B386" i="8"/>
  <c r="D386" i="8" s="1"/>
  <c r="J386" i="8"/>
  <c r="H334" i="6"/>
  <c r="I335" i="6" s="1"/>
  <c r="F335" i="6"/>
  <c r="G335" i="6" s="1"/>
  <c r="E365" i="11" l="1"/>
  <c r="C358" i="10"/>
  <c r="E358" i="10" s="1"/>
  <c r="J358" i="10"/>
  <c r="B365" i="11"/>
  <c r="I365" i="11"/>
  <c r="I358" i="10"/>
  <c r="J365" i="11"/>
  <c r="D358" i="10"/>
  <c r="I361" i="9"/>
  <c r="J361" i="9"/>
  <c r="B361" i="9"/>
  <c r="D361" i="9" s="1"/>
  <c r="E361" i="9"/>
  <c r="H386" i="8"/>
  <c r="J387" i="8" s="1"/>
  <c r="F387" i="8"/>
  <c r="G387" i="8" s="1"/>
  <c r="B335" i="6"/>
  <c r="D335" i="6" s="1"/>
  <c r="C335" i="6"/>
  <c r="E335" i="6" s="1"/>
  <c r="J335" i="6"/>
  <c r="D365" i="11" l="1"/>
  <c r="H365" i="11"/>
  <c r="B366" i="11" s="1"/>
  <c r="F366" i="11"/>
  <c r="G366" i="11" s="1"/>
  <c r="H358" i="10"/>
  <c r="J359" i="10" s="1"/>
  <c r="F359" i="10"/>
  <c r="G359" i="10" s="1"/>
  <c r="C387" i="8"/>
  <c r="E387" i="8" s="1"/>
  <c r="H361" i="9"/>
  <c r="J362" i="9" s="1"/>
  <c r="F362" i="9"/>
  <c r="G362" i="9" s="1"/>
  <c r="I387" i="8"/>
  <c r="B387" i="8"/>
  <c r="D387" i="8" s="1"/>
  <c r="H335" i="6"/>
  <c r="I336" i="6" s="1"/>
  <c r="F336" i="6"/>
  <c r="G336" i="6" s="1"/>
  <c r="C366" i="11" l="1"/>
  <c r="E366" i="11" s="1"/>
  <c r="J366" i="11"/>
  <c r="D366" i="11"/>
  <c r="B359" i="10"/>
  <c r="D359" i="10" s="1"/>
  <c r="I359" i="10"/>
  <c r="I366" i="11"/>
  <c r="C359" i="10"/>
  <c r="E359" i="10" s="1"/>
  <c r="C362" i="9"/>
  <c r="E362" i="9" s="1"/>
  <c r="I362" i="9"/>
  <c r="B362" i="9"/>
  <c r="H387" i="8"/>
  <c r="J388" i="8" s="1"/>
  <c r="F388" i="8"/>
  <c r="G388" i="8" s="1"/>
  <c r="B336" i="6"/>
  <c r="C336" i="6"/>
  <c r="J336" i="6"/>
  <c r="I388" i="8" l="1"/>
  <c r="H366" i="11"/>
  <c r="J367" i="11" s="1"/>
  <c r="F367" i="11"/>
  <c r="G367" i="11" s="1"/>
  <c r="C367" i="11"/>
  <c r="B367" i="11"/>
  <c r="B388" i="8"/>
  <c r="D388" i="8" s="1"/>
  <c r="H359" i="10"/>
  <c r="C360" i="10" s="1"/>
  <c r="F360" i="10"/>
  <c r="G360" i="10" s="1"/>
  <c r="D362" i="9"/>
  <c r="C388" i="8"/>
  <c r="E388" i="8" s="1"/>
  <c r="H362" i="9"/>
  <c r="I363" i="9" s="1"/>
  <c r="F363" i="9"/>
  <c r="G363" i="9" s="1"/>
  <c r="D336" i="6"/>
  <c r="E336" i="6"/>
  <c r="C363" i="9" l="1"/>
  <c r="B360" i="10"/>
  <c r="D360" i="10" s="1"/>
  <c r="D367" i="11"/>
  <c r="E367" i="11"/>
  <c r="I367" i="11"/>
  <c r="E360" i="10"/>
  <c r="I360" i="10"/>
  <c r="J360" i="10"/>
  <c r="E363" i="9"/>
  <c r="J363" i="9"/>
  <c r="B363" i="9"/>
  <c r="H388" i="8"/>
  <c r="C389" i="8" s="1"/>
  <c r="E389" i="8" s="1"/>
  <c r="F389" i="8"/>
  <c r="G389" i="8" s="1"/>
  <c r="H336" i="6"/>
  <c r="B337" i="6" s="1"/>
  <c r="F337" i="6"/>
  <c r="G337" i="6" s="1"/>
  <c r="H367" i="11" l="1"/>
  <c r="C368" i="11" s="1"/>
  <c r="F368" i="11"/>
  <c r="G368" i="11" s="1"/>
  <c r="J337" i="6"/>
  <c r="B368" i="11"/>
  <c r="H360" i="10"/>
  <c r="B361" i="10" s="1"/>
  <c r="F361" i="10"/>
  <c r="G361" i="10" s="1"/>
  <c r="D363" i="9"/>
  <c r="H363" i="9"/>
  <c r="B364" i="9" s="1"/>
  <c r="F364" i="9"/>
  <c r="G364" i="9" s="1"/>
  <c r="I389" i="8"/>
  <c r="B389" i="8"/>
  <c r="J389" i="8"/>
  <c r="I337" i="6"/>
  <c r="D337" i="6"/>
  <c r="C337" i="6"/>
  <c r="I368" i="11" l="1"/>
  <c r="E368" i="11"/>
  <c r="D368" i="11"/>
  <c r="C361" i="10"/>
  <c r="E361" i="10" s="1"/>
  <c r="I361" i="10"/>
  <c r="J361" i="10"/>
  <c r="J368" i="11"/>
  <c r="D361" i="10"/>
  <c r="J364" i="9"/>
  <c r="I364" i="9"/>
  <c r="C364" i="9"/>
  <c r="E364" i="9" s="1"/>
  <c r="D364" i="9"/>
  <c r="D389" i="8"/>
  <c r="H389" i="8"/>
  <c r="B390" i="8" s="1"/>
  <c r="F390" i="8"/>
  <c r="G390" i="8" s="1"/>
  <c r="E337" i="6"/>
  <c r="H368" i="11" l="1"/>
  <c r="B369" i="11" s="1"/>
  <c r="F369" i="11"/>
  <c r="G369" i="11" s="1"/>
  <c r="I369" i="11"/>
  <c r="J369" i="11"/>
  <c r="C369" i="11"/>
  <c r="H361" i="10"/>
  <c r="B362" i="10" s="1"/>
  <c r="F362" i="10"/>
  <c r="G362" i="10" s="1"/>
  <c r="J390" i="8"/>
  <c r="I390" i="8"/>
  <c r="H364" i="9"/>
  <c r="C365" i="9" s="1"/>
  <c r="F365" i="9"/>
  <c r="G365" i="9" s="1"/>
  <c r="C390" i="8"/>
  <c r="E390" i="8" s="1"/>
  <c r="D390" i="8"/>
  <c r="H337" i="6"/>
  <c r="C338" i="6" s="1"/>
  <c r="F338" i="6"/>
  <c r="G338" i="6" s="1"/>
  <c r="E369" i="11" l="1"/>
  <c r="D369" i="11"/>
  <c r="D362" i="10"/>
  <c r="J365" i="9"/>
  <c r="J362" i="10"/>
  <c r="I362" i="10"/>
  <c r="C362" i="10"/>
  <c r="E365" i="9"/>
  <c r="I365" i="9"/>
  <c r="B365" i="9"/>
  <c r="H390" i="8"/>
  <c r="C391" i="8" s="1"/>
  <c r="E391" i="8" s="1"/>
  <c r="F391" i="8"/>
  <c r="G391" i="8" s="1"/>
  <c r="J338" i="6"/>
  <c r="I338" i="6"/>
  <c r="B338" i="6"/>
  <c r="D338" i="6" s="1"/>
  <c r="E338" i="6"/>
  <c r="H369" i="11" l="1"/>
  <c r="I370" i="11" s="1"/>
  <c r="F370" i="11"/>
  <c r="G370" i="11" s="1"/>
  <c r="B391" i="8"/>
  <c r="D391" i="8" s="1"/>
  <c r="J370" i="11"/>
  <c r="E362" i="10"/>
  <c r="H365" i="9"/>
  <c r="J366" i="9" s="1"/>
  <c r="F366" i="9"/>
  <c r="G366" i="9" s="1"/>
  <c r="D365" i="9"/>
  <c r="I391" i="8"/>
  <c r="J391" i="8"/>
  <c r="H338" i="6"/>
  <c r="J339" i="6" s="1"/>
  <c r="F339" i="6"/>
  <c r="G339" i="6" s="1"/>
  <c r="B366" i="9" l="1"/>
  <c r="D366" i="9" s="1"/>
  <c r="C370" i="11"/>
  <c r="B370" i="11"/>
  <c r="H362" i="10"/>
  <c r="B363" i="10" s="1"/>
  <c r="F363" i="10"/>
  <c r="G363" i="10" s="1"/>
  <c r="C366" i="9"/>
  <c r="E366" i="9" s="1"/>
  <c r="I366" i="9"/>
  <c r="I339" i="6"/>
  <c r="H391" i="8"/>
  <c r="J392" i="8" s="1"/>
  <c r="F392" i="8"/>
  <c r="G392" i="8" s="1"/>
  <c r="C339" i="6"/>
  <c r="E339" i="6" s="1"/>
  <c r="B339" i="6"/>
  <c r="D339" i="6" s="1"/>
  <c r="C363" i="10" l="1"/>
  <c r="E363" i="10" s="1"/>
  <c r="E370" i="11"/>
  <c r="I363" i="10"/>
  <c r="D370" i="11"/>
  <c r="J363" i="10"/>
  <c r="D363" i="10"/>
  <c r="B392" i="8"/>
  <c r="D392" i="8" s="1"/>
  <c r="C392" i="8"/>
  <c r="E392" i="8" s="1"/>
  <c r="H366" i="9"/>
  <c r="B367" i="9" s="1"/>
  <c r="F367" i="9"/>
  <c r="G367" i="9" s="1"/>
  <c r="I392" i="8"/>
  <c r="H339" i="6"/>
  <c r="I340" i="6" s="1"/>
  <c r="F340" i="6"/>
  <c r="G340" i="6" s="1"/>
  <c r="I367" i="9" l="1"/>
  <c r="J367" i="9"/>
  <c r="H370" i="11"/>
  <c r="B371" i="11" s="1"/>
  <c r="F371" i="11"/>
  <c r="G371" i="11" s="1"/>
  <c r="J371" i="11"/>
  <c r="I371" i="11"/>
  <c r="H363" i="10"/>
  <c r="B364" i="10" s="1"/>
  <c r="F364" i="10"/>
  <c r="G364" i="10" s="1"/>
  <c r="D367" i="9"/>
  <c r="C367" i="9"/>
  <c r="H392" i="8"/>
  <c r="C393" i="8" s="1"/>
  <c r="E393" i="8" s="1"/>
  <c r="F393" i="8"/>
  <c r="G393" i="8" s="1"/>
  <c r="J340" i="6"/>
  <c r="B340" i="6"/>
  <c r="D340" i="6" s="1"/>
  <c r="C340" i="6"/>
  <c r="E340" i="6" s="1"/>
  <c r="I364" i="10" l="1"/>
  <c r="J364" i="10"/>
  <c r="C364" i="10"/>
  <c r="E364" i="10" s="1"/>
  <c r="D371" i="11"/>
  <c r="C371" i="11"/>
  <c r="J393" i="8"/>
  <c r="D364" i="10"/>
  <c r="E367" i="9"/>
  <c r="B393" i="8"/>
  <c r="D393" i="8" s="1"/>
  <c r="I393" i="8"/>
  <c r="H340" i="6"/>
  <c r="J341" i="6" s="1"/>
  <c r="F341" i="6"/>
  <c r="G341" i="6" s="1"/>
  <c r="E371" i="11" l="1"/>
  <c r="H364" i="10"/>
  <c r="I365" i="10" s="1"/>
  <c r="F365" i="10"/>
  <c r="G365" i="10" s="1"/>
  <c r="J365" i="10"/>
  <c r="H367" i="9"/>
  <c r="I368" i="9" s="1"/>
  <c r="F368" i="9"/>
  <c r="G368" i="9" s="1"/>
  <c r="H393" i="8"/>
  <c r="J394" i="8" s="1"/>
  <c r="F394" i="8"/>
  <c r="G394" i="8" s="1"/>
  <c r="B341" i="6"/>
  <c r="D341" i="6" s="1"/>
  <c r="C341" i="6"/>
  <c r="I341" i="6"/>
  <c r="J368" i="9" l="1"/>
  <c r="H371" i="11"/>
  <c r="B372" i="11" s="1"/>
  <c r="F372" i="11"/>
  <c r="G372" i="11" s="1"/>
  <c r="J372" i="11"/>
  <c r="I372" i="11"/>
  <c r="B368" i="9"/>
  <c r="D368" i="9" s="1"/>
  <c r="C372" i="11"/>
  <c r="C368" i="9"/>
  <c r="E368" i="9" s="1"/>
  <c r="C365" i="10"/>
  <c r="B365" i="10"/>
  <c r="I394" i="8"/>
  <c r="C394" i="8"/>
  <c r="E394" i="8" s="1"/>
  <c r="B394" i="8"/>
  <c r="E341" i="6"/>
  <c r="D372" i="11" l="1"/>
  <c r="E372" i="11"/>
  <c r="D365" i="10"/>
  <c r="E365" i="10"/>
  <c r="H368" i="9"/>
  <c r="B369" i="9" s="1"/>
  <c r="F369" i="9"/>
  <c r="G369" i="9" s="1"/>
  <c r="D394" i="8"/>
  <c r="H394" i="8"/>
  <c r="C395" i="8" s="1"/>
  <c r="E395" i="8" s="1"/>
  <c r="F395" i="8"/>
  <c r="G395" i="8" s="1"/>
  <c r="H341" i="6"/>
  <c r="B342" i="6" s="1"/>
  <c r="F342" i="6"/>
  <c r="G342" i="6" s="1"/>
  <c r="J369" i="9" l="1"/>
  <c r="C369" i="9"/>
  <c r="E369" i="9" s="1"/>
  <c r="H372" i="11"/>
  <c r="F373" i="11"/>
  <c r="G373" i="11" s="1"/>
  <c r="H365" i="10"/>
  <c r="C366" i="10" s="1"/>
  <c r="F366" i="10"/>
  <c r="G366" i="10" s="1"/>
  <c r="I369" i="9"/>
  <c r="D369" i="9"/>
  <c r="I395" i="8"/>
  <c r="J395" i="8"/>
  <c r="B395" i="8"/>
  <c r="D342" i="6"/>
  <c r="J342" i="6"/>
  <c r="C342" i="6"/>
  <c r="I342" i="6"/>
  <c r="J366" i="10" l="1"/>
  <c r="J373" i="11"/>
  <c r="I373" i="11"/>
  <c r="I366" i="10"/>
  <c r="B366" i="10"/>
  <c r="D366" i="10" s="1"/>
  <c r="C373" i="11"/>
  <c r="B373" i="11"/>
  <c r="E366" i="10"/>
  <c r="H369" i="9"/>
  <c r="B370" i="9" s="1"/>
  <c r="F370" i="9"/>
  <c r="G370" i="9" s="1"/>
  <c r="H395" i="8"/>
  <c r="J396" i="8" s="1"/>
  <c r="F396" i="8"/>
  <c r="G396" i="8" s="1"/>
  <c r="D395" i="8"/>
  <c r="E342" i="6"/>
  <c r="B396" i="8" l="1"/>
  <c r="E373" i="11"/>
  <c r="D373" i="11"/>
  <c r="H366" i="10"/>
  <c r="C367" i="10" s="1"/>
  <c r="F367" i="10"/>
  <c r="G367" i="10" s="1"/>
  <c r="J370" i="9"/>
  <c r="D370" i="9"/>
  <c r="C370" i="9"/>
  <c r="C396" i="8"/>
  <c r="E396" i="8" s="1"/>
  <c r="I370" i="9"/>
  <c r="D396" i="8"/>
  <c r="I396" i="8"/>
  <c r="H342" i="6"/>
  <c r="C343" i="6" s="1"/>
  <c r="F343" i="6"/>
  <c r="G343" i="6" s="1"/>
  <c r="J367" i="10" l="1"/>
  <c r="B367" i="10"/>
  <c r="D367" i="10" s="1"/>
  <c r="H373" i="11"/>
  <c r="F374" i="11"/>
  <c r="G374" i="11" s="1"/>
  <c r="I367" i="10"/>
  <c r="C374" i="11"/>
  <c r="E367" i="10"/>
  <c r="E370" i="9"/>
  <c r="H396" i="8"/>
  <c r="I397" i="8" s="1"/>
  <c r="F397" i="8"/>
  <c r="G397" i="8" s="1"/>
  <c r="B343" i="6"/>
  <c r="D343" i="6" s="1"/>
  <c r="E343" i="6"/>
  <c r="I343" i="6"/>
  <c r="J343" i="6"/>
  <c r="J374" i="11" l="1"/>
  <c r="B374" i="11"/>
  <c r="E374" i="11"/>
  <c r="I374" i="11"/>
  <c r="C397" i="8"/>
  <c r="E397" i="8" s="1"/>
  <c r="H367" i="10"/>
  <c r="C368" i="10" s="1"/>
  <c r="F368" i="10"/>
  <c r="G368" i="10" s="1"/>
  <c r="H370" i="9"/>
  <c r="I371" i="9" s="1"/>
  <c r="F371" i="9"/>
  <c r="G371" i="9" s="1"/>
  <c r="B397" i="8"/>
  <c r="D397" i="8" s="1"/>
  <c r="J397" i="8"/>
  <c r="H343" i="6"/>
  <c r="B344" i="6" s="1"/>
  <c r="F344" i="6"/>
  <c r="G344" i="6" s="1"/>
  <c r="J371" i="9" l="1"/>
  <c r="C371" i="9"/>
  <c r="E371" i="9" s="1"/>
  <c r="H374" i="11"/>
  <c r="C375" i="11" s="1"/>
  <c r="F375" i="11"/>
  <c r="G375" i="11" s="1"/>
  <c r="B375" i="11"/>
  <c r="D374" i="11"/>
  <c r="E368" i="10"/>
  <c r="B371" i="9"/>
  <c r="D371" i="9" s="1"/>
  <c r="B368" i="10"/>
  <c r="J368" i="10"/>
  <c r="I368" i="10"/>
  <c r="H397" i="8"/>
  <c r="B398" i="8" s="1"/>
  <c r="F398" i="8"/>
  <c r="G398" i="8" s="1"/>
  <c r="J344" i="6"/>
  <c r="I344" i="6"/>
  <c r="C344" i="6"/>
  <c r="D344" i="6"/>
  <c r="E375" i="11" l="1"/>
  <c r="I375" i="11"/>
  <c r="D375" i="11"/>
  <c r="J375" i="11"/>
  <c r="D368" i="10"/>
  <c r="H368" i="10"/>
  <c r="I369" i="10" s="1"/>
  <c r="F369" i="10"/>
  <c r="G369" i="10" s="1"/>
  <c r="J398" i="8"/>
  <c r="H371" i="9"/>
  <c r="C372" i="9" s="1"/>
  <c r="F372" i="9"/>
  <c r="G372" i="9" s="1"/>
  <c r="I398" i="8"/>
  <c r="C398" i="8"/>
  <c r="E398" i="8" s="1"/>
  <c r="D398" i="8"/>
  <c r="E344" i="6"/>
  <c r="C369" i="10" l="1"/>
  <c r="E369" i="10" s="1"/>
  <c r="H375" i="11"/>
  <c r="B376" i="11" s="1"/>
  <c r="F376" i="11"/>
  <c r="G376" i="11" s="1"/>
  <c r="I376" i="11"/>
  <c r="C376" i="11"/>
  <c r="J369" i="10"/>
  <c r="B369" i="10"/>
  <c r="E372" i="9"/>
  <c r="I372" i="9"/>
  <c r="B372" i="9"/>
  <c r="J372" i="9"/>
  <c r="H398" i="8"/>
  <c r="I399" i="8" s="1"/>
  <c r="F399" i="8"/>
  <c r="G399" i="8" s="1"/>
  <c r="H344" i="6"/>
  <c r="B345" i="6" s="1"/>
  <c r="F345" i="6"/>
  <c r="G345" i="6" s="1"/>
  <c r="J376" i="11" l="1"/>
  <c r="D376" i="11"/>
  <c r="E376" i="11"/>
  <c r="H369" i="10"/>
  <c r="J370" i="10" s="1"/>
  <c r="F370" i="10"/>
  <c r="G370" i="10" s="1"/>
  <c r="J399" i="8"/>
  <c r="D369" i="10"/>
  <c r="B399" i="8"/>
  <c r="D399" i="8" s="1"/>
  <c r="H372" i="9"/>
  <c r="J373" i="9" s="1"/>
  <c r="F373" i="9"/>
  <c r="G373" i="9" s="1"/>
  <c r="D372" i="9"/>
  <c r="C399" i="8"/>
  <c r="E399" i="8" s="1"/>
  <c r="C345" i="6"/>
  <c r="E345" i="6" s="1"/>
  <c r="I345" i="6"/>
  <c r="J345" i="6"/>
  <c r="D345" i="6"/>
  <c r="I370" i="10" l="1"/>
  <c r="B370" i="10"/>
  <c r="D370" i="10" s="1"/>
  <c r="B373" i="9"/>
  <c r="D373" i="9" s="1"/>
  <c r="C370" i="10"/>
  <c r="E370" i="10" s="1"/>
  <c r="H376" i="11"/>
  <c r="C377" i="11" s="1"/>
  <c r="F377" i="11"/>
  <c r="G377" i="11" s="1"/>
  <c r="I373" i="9"/>
  <c r="C373" i="9"/>
  <c r="H399" i="8"/>
  <c r="J400" i="8" s="1"/>
  <c r="F400" i="8"/>
  <c r="G400" i="8" s="1"/>
  <c r="H345" i="6"/>
  <c r="B346" i="6" s="1"/>
  <c r="F346" i="6"/>
  <c r="G346" i="6" s="1"/>
  <c r="C400" i="8" l="1"/>
  <c r="E400" i="8" s="1"/>
  <c r="H400" i="8" s="1"/>
  <c r="I377" i="11"/>
  <c r="J377" i="11"/>
  <c r="E377" i="11"/>
  <c r="B400" i="8"/>
  <c r="D400" i="8" s="1"/>
  <c r="B377" i="11"/>
  <c r="H370" i="10"/>
  <c r="C371" i="10" s="1"/>
  <c r="F371" i="10"/>
  <c r="G371" i="10" s="1"/>
  <c r="E373" i="9"/>
  <c r="I400" i="8"/>
  <c r="I14" i="8" s="1"/>
  <c r="D346" i="6"/>
  <c r="I346" i="6"/>
  <c r="C346" i="6"/>
  <c r="J346" i="6"/>
  <c r="H377" i="11" l="1"/>
  <c r="C378" i="11" s="1"/>
  <c r="F378" i="11"/>
  <c r="G378" i="11" s="1"/>
  <c r="B371" i="10"/>
  <c r="D371" i="10" s="1"/>
  <c r="J371" i="10"/>
  <c r="D377" i="11"/>
  <c r="B378" i="11"/>
  <c r="I371" i="10"/>
  <c r="E371" i="10"/>
  <c r="H373" i="9"/>
  <c r="B374" i="9" s="1"/>
  <c r="F374" i="9"/>
  <c r="G374" i="9" s="1"/>
  <c r="E346" i="6"/>
  <c r="E378" i="11" l="1"/>
  <c r="D378" i="11"/>
  <c r="I378" i="11"/>
  <c r="J378" i="11"/>
  <c r="J374" i="9"/>
  <c r="H371" i="10"/>
  <c r="C372" i="10" s="1"/>
  <c r="F372" i="10"/>
  <c r="G372" i="10" s="1"/>
  <c r="I374" i="9"/>
  <c r="C374" i="9"/>
  <c r="E374" i="9" s="1"/>
  <c r="D374" i="9"/>
  <c r="H346" i="6"/>
  <c r="C347" i="6" s="1"/>
  <c r="F347" i="6"/>
  <c r="G347" i="6" s="1"/>
  <c r="H378" i="11" l="1"/>
  <c r="J379" i="11" s="1"/>
  <c r="F379" i="11"/>
  <c r="G379" i="11" s="1"/>
  <c r="C379" i="11"/>
  <c r="E372" i="10"/>
  <c r="B372" i="10"/>
  <c r="J372" i="10"/>
  <c r="I372" i="10"/>
  <c r="H374" i="9"/>
  <c r="C375" i="9" s="1"/>
  <c r="F375" i="9"/>
  <c r="G375" i="9" s="1"/>
  <c r="J347" i="6"/>
  <c r="I347" i="6"/>
  <c r="E347" i="6"/>
  <c r="B347" i="6"/>
  <c r="E379" i="11" l="1"/>
  <c r="B379" i="11"/>
  <c r="I379" i="11"/>
  <c r="H372" i="10"/>
  <c r="I373" i="10" s="1"/>
  <c r="F373" i="10"/>
  <c r="G373" i="10" s="1"/>
  <c r="D372" i="10"/>
  <c r="E375" i="9"/>
  <c r="B375" i="9"/>
  <c r="I375" i="9"/>
  <c r="J375" i="9"/>
  <c r="D347" i="6"/>
  <c r="H347" i="6"/>
  <c r="J348" i="6" s="1"/>
  <c r="F348" i="6"/>
  <c r="G348" i="6" s="1"/>
  <c r="B373" i="10" l="1"/>
  <c r="D373" i="10" s="1"/>
  <c r="D379" i="11"/>
  <c r="H379" i="11"/>
  <c r="J380" i="11" s="1"/>
  <c r="F380" i="11"/>
  <c r="G380" i="11" s="1"/>
  <c r="C373" i="10"/>
  <c r="E373" i="10" s="1"/>
  <c r="C380" i="11"/>
  <c r="J373" i="10"/>
  <c r="D375" i="9"/>
  <c r="H375" i="9"/>
  <c r="B376" i="9" s="1"/>
  <c r="F376" i="9"/>
  <c r="G376" i="9" s="1"/>
  <c r="C348" i="6"/>
  <c r="E348" i="6" s="1"/>
  <c r="I348" i="6"/>
  <c r="B348" i="6"/>
  <c r="I376" i="9" l="1"/>
  <c r="J376" i="9"/>
  <c r="E380" i="11"/>
  <c r="B380" i="11"/>
  <c r="C376" i="9"/>
  <c r="E376" i="9" s="1"/>
  <c r="I380" i="11"/>
  <c r="H373" i="10"/>
  <c r="B374" i="10" s="1"/>
  <c r="F374" i="10"/>
  <c r="G374" i="10" s="1"/>
  <c r="C374" i="10"/>
  <c r="D376" i="9"/>
  <c r="D348" i="6"/>
  <c r="H348" i="6"/>
  <c r="I349" i="6" s="1"/>
  <c r="F349" i="6"/>
  <c r="G349" i="6" s="1"/>
  <c r="D380" i="11" l="1"/>
  <c r="H380" i="11"/>
  <c r="C381" i="11" s="1"/>
  <c r="F381" i="11"/>
  <c r="G381" i="11" s="1"/>
  <c r="I381" i="11"/>
  <c r="J374" i="10"/>
  <c r="I374" i="10"/>
  <c r="E374" i="10"/>
  <c r="D374" i="10"/>
  <c r="H376" i="9"/>
  <c r="I377" i="9" s="1"/>
  <c r="F377" i="9"/>
  <c r="G377" i="9" s="1"/>
  <c r="C349" i="6"/>
  <c r="B349" i="6"/>
  <c r="J349" i="6"/>
  <c r="J381" i="11" l="1"/>
  <c r="E381" i="11"/>
  <c r="B381" i="11"/>
  <c r="H374" i="10"/>
  <c r="J375" i="10" s="1"/>
  <c r="F375" i="10"/>
  <c r="G375" i="10" s="1"/>
  <c r="I375" i="10"/>
  <c r="B377" i="9"/>
  <c r="D377" i="9" s="1"/>
  <c r="J377" i="9"/>
  <c r="C377" i="9"/>
  <c r="E377" i="9" s="1"/>
  <c r="D349" i="6"/>
  <c r="E349" i="6"/>
  <c r="D381" i="11" l="1"/>
  <c r="H381" i="11"/>
  <c r="J382" i="11" s="1"/>
  <c r="F382" i="11"/>
  <c r="G382" i="11" s="1"/>
  <c r="C375" i="10"/>
  <c r="B375" i="10"/>
  <c r="H377" i="9"/>
  <c r="I378" i="9" s="1"/>
  <c r="F378" i="9"/>
  <c r="G378" i="9" s="1"/>
  <c r="H349" i="6"/>
  <c r="C350" i="6" s="1"/>
  <c r="F350" i="6"/>
  <c r="G350" i="6" s="1"/>
  <c r="C382" i="11" l="1"/>
  <c r="E382" i="11" s="1"/>
  <c r="B378" i="9"/>
  <c r="D378" i="9" s="1"/>
  <c r="C378" i="9"/>
  <c r="E378" i="9" s="1"/>
  <c r="B382" i="11"/>
  <c r="I382" i="11"/>
  <c r="D375" i="10"/>
  <c r="E375" i="10"/>
  <c r="J378" i="9"/>
  <c r="I350" i="6"/>
  <c r="J350" i="6"/>
  <c r="E350" i="6"/>
  <c r="B350" i="6"/>
  <c r="D382" i="11" l="1"/>
  <c r="H382" i="11"/>
  <c r="B383" i="11" s="1"/>
  <c r="F383" i="11"/>
  <c r="G383" i="11" s="1"/>
  <c r="C383" i="11"/>
  <c r="H375" i="10"/>
  <c r="B376" i="10" s="1"/>
  <c r="F376" i="10"/>
  <c r="G376" i="10" s="1"/>
  <c r="H378" i="9"/>
  <c r="C379" i="9" s="1"/>
  <c r="F379" i="9"/>
  <c r="G379" i="9" s="1"/>
  <c r="D350" i="6"/>
  <c r="H350" i="6"/>
  <c r="C351" i="6" s="1"/>
  <c r="F351" i="6"/>
  <c r="G351" i="6" s="1"/>
  <c r="C376" i="10" l="1"/>
  <c r="E376" i="10" s="1"/>
  <c r="D383" i="11"/>
  <c r="E383" i="11"/>
  <c r="J376" i="10"/>
  <c r="J383" i="11"/>
  <c r="I376" i="10"/>
  <c r="I383" i="11"/>
  <c r="D376" i="10"/>
  <c r="B379" i="9"/>
  <c r="D379" i="9" s="1"/>
  <c r="I379" i="9"/>
  <c r="J379" i="9"/>
  <c r="E379" i="9"/>
  <c r="B351" i="6"/>
  <c r="D351" i="6" s="1"/>
  <c r="E351" i="6"/>
  <c r="J351" i="6"/>
  <c r="I351" i="6"/>
  <c r="H383" i="11" l="1"/>
  <c r="J384" i="11" s="1"/>
  <c r="F384" i="11"/>
  <c r="G384" i="11" s="1"/>
  <c r="B384" i="11"/>
  <c r="H376" i="10"/>
  <c r="C377" i="10" s="1"/>
  <c r="F377" i="10"/>
  <c r="G377" i="10" s="1"/>
  <c r="H379" i="9"/>
  <c r="C380" i="9" s="1"/>
  <c r="F380" i="9"/>
  <c r="G380" i="9" s="1"/>
  <c r="H351" i="6"/>
  <c r="C352" i="6" s="1"/>
  <c r="F352" i="6"/>
  <c r="G352" i="6" s="1"/>
  <c r="D384" i="11" l="1"/>
  <c r="B377" i="10"/>
  <c r="D377" i="10" s="1"/>
  <c r="I384" i="11"/>
  <c r="C384" i="11"/>
  <c r="E377" i="10"/>
  <c r="J377" i="10"/>
  <c r="I377" i="10"/>
  <c r="E380" i="9"/>
  <c r="J380" i="9"/>
  <c r="B380" i="9"/>
  <c r="I380" i="9"/>
  <c r="B352" i="6"/>
  <c r="D352" i="6" s="1"/>
  <c r="J352" i="6"/>
  <c r="E352" i="6"/>
  <c r="I352" i="6"/>
  <c r="E384" i="11" l="1"/>
  <c r="H377" i="10"/>
  <c r="J378" i="10" s="1"/>
  <c r="F378" i="10"/>
  <c r="G378" i="10" s="1"/>
  <c r="D380" i="9"/>
  <c r="H380" i="9"/>
  <c r="B381" i="9" s="1"/>
  <c r="F381" i="9"/>
  <c r="G381" i="9" s="1"/>
  <c r="H352" i="6"/>
  <c r="B353" i="6" s="1"/>
  <c r="F353" i="6"/>
  <c r="G353" i="6" s="1"/>
  <c r="C378" i="10" l="1"/>
  <c r="E378" i="10" s="1"/>
  <c r="H384" i="11"/>
  <c r="B385" i="11" s="1"/>
  <c r="F385" i="11"/>
  <c r="G385" i="11" s="1"/>
  <c r="I385" i="11"/>
  <c r="B378" i="10"/>
  <c r="D378" i="10" s="1"/>
  <c r="J385" i="11"/>
  <c r="J381" i="9"/>
  <c r="I378" i="10"/>
  <c r="C381" i="9"/>
  <c r="E381" i="9" s="1"/>
  <c r="I381" i="9"/>
  <c r="D381" i="9"/>
  <c r="D353" i="6"/>
  <c r="J353" i="6"/>
  <c r="I353" i="6"/>
  <c r="C353" i="6"/>
  <c r="C385" i="11" l="1"/>
  <c r="D385" i="11"/>
  <c r="H378" i="10"/>
  <c r="J379" i="10" s="1"/>
  <c r="F379" i="10"/>
  <c r="G379" i="10" s="1"/>
  <c r="I379" i="10"/>
  <c r="H381" i="9"/>
  <c r="C382" i="9" s="1"/>
  <c r="F382" i="9"/>
  <c r="G382" i="9" s="1"/>
  <c r="E353" i="6"/>
  <c r="B379" i="10" l="1"/>
  <c r="D379" i="10" s="1"/>
  <c r="C379" i="10"/>
  <c r="E379" i="10" s="1"/>
  <c r="E385" i="11"/>
  <c r="B382" i="9"/>
  <c r="D382" i="9" s="1"/>
  <c r="J382" i="9"/>
  <c r="I382" i="9"/>
  <c r="E382" i="9"/>
  <c r="H353" i="6"/>
  <c r="C354" i="6" s="1"/>
  <c r="F354" i="6"/>
  <c r="G354" i="6" s="1"/>
  <c r="H385" i="11" l="1"/>
  <c r="I386" i="11" s="1"/>
  <c r="F386" i="11"/>
  <c r="G386" i="11" s="1"/>
  <c r="C386" i="11"/>
  <c r="H379" i="10"/>
  <c r="C380" i="10" s="1"/>
  <c r="F380" i="10"/>
  <c r="G380" i="10" s="1"/>
  <c r="H382" i="9"/>
  <c r="C383" i="9" s="1"/>
  <c r="F383" i="9"/>
  <c r="G383" i="9" s="1"/>
  <c r="I354" i="6"/>
  <c r="B354" i="6"/>
  <c r="D354" i="6" s="1"/>
  <c r="J354" i="6"/>
  <c r="E354" i="6"/>
  <c r="B383" i="9" l="1"/>
  <c r="J383" i="9"/>
  <c r="J386" i="11"/>
  <c r="B386" i="11"/>
  <c r="D386" i="11" s="1"/>
  <c r="B380" i="10"/>
  <c r="D380" i="10" s="1"/>
  <c r="E386" i="11"/>
  <c r="E380" i="10"/>
  <c r="I383" i="9"/>
  <c r="I380" i="10"/>
  <c r="J380" i="10"/>
  <c r="D383" i="9"/>
  <c r="E383" i="9"/>
  <c r="H354" i="6"/>
  <c r="I355" i="6" s="1"/>
  <c r="F355" i="6"/>
  <c r="G355" i="6" s="1"/>
  <c r="H386" i="11" l="1"/>
  <c r="C387" i="11" s="1"/>
  <c r="F387" i="11"/>
  <c r="G387" i="11" s="1"/>
  <c r="B387" i="11"/>
  <c r="H380" i="10"/>
  <c r="J381" i="10" s="1"/>
  <c r="F381" i="10"/>
  <c r="G381" i="10" s="1"/>
  <c r="H383" i="9"/>
  <c r="C384" i="9" s="1"/>
  <c r="F384" i="9"/>
  <c r="G384" i="9" s="1"/>
  <c r="C355" i="6"/>
  <c r="J355" i="6"/>
  <c r="B355" i="6"/>
  <c r="B381" i="10" l="1"/>
  <c r="C381" i="10"/>
  <c r="E381" i="10" s="1"/>
  <c r="E387" i="11"/>
  <c r="D387" i="11"/>
  <c r="J387" i="11"/>
  <c r="I387" i="11"/>
  <c r="D381" i="10"/>
  <c r="I381" i="10"/>
  <c r="J384" i="9"/>
  <c r="I384" i="9"/>
  <c r="B384" i="9"/>
  <c r="D384" i="9" s="1"/>
  <c r="E384" i="9"/>
  <c r="E355" i="6"/>
  <c r="D355" i="6"/>
  <c r="H387" i="11" l="1"/>
  <c r="B388" i="11" s="1"/>
  <c r="F388" i="11"/>
  <c r="G388" i="11" s="1"/>
  <c r="C388" i="11"/>
  <c r="H381" i="10"/>
  <c r="B382" i="10" s="1"/>
  <c r="F382" i="10"/>
  <c r="G382" i="10" s="1"/>
  <c r="H384" i="9"/>
  <c r="C385" i="9" s="1"/>
  <c r="F385" i="9"/>
  <c r="G385" i="9" s="1"/>
  <c r="H355" i="6"/>
  <c r="B356" i="6" s="1"/>
  <c r="F356" i="6"/>
  <c r="G356" i="6" s="1"/>
  <c r="I388" i="11" l="1"/>
  <c r="D388" i="11"/>
  <c r="E388" i="11"/>
  <c r="I382" i="10"/>
  <c r="J382" i="10"/>
  <c r="J388" i="11"/>
  <c r="C382" i="10"/>
  <c r="E382" i="10" s="1"/>
  <c r="D382" i="10"/>
  <c r="E385" i="9"/>
  <c r="I385" i="9"/>
  <c r="B385" i="9"/>
  <c r="J385" i="9"/>
  <c r="C356" i="6"/>
  <c r="E356" i="6" s="1"/>
  <c r="J356" i="6"/>
  <c r="I356" i="6"/>
  <c r="D356" i="6"/>
  <c r="H388" i="11" l="1"/>
  <c r="J389" i="11" s="1"/>
  <c r="F389" i="11"/>
  <c r="G389" i="11" s="1"/>
  <c r="C389" i="11"/>
  <c r="I389" i="11"/>
  <c r="B389" i="11"/>
  <c r="H382" i="10"/>
  <c r="B383" i="10" s="1"/>
  <c r="F383" i="10"/>
  <c r="G383" i="10" s="1"/>
  <c r="D385" i="9"/>
  <c r="H385" i="9"/>
  <c r="B386" i="9" s="1"/>
  <c r="F386" i="9"/>
  <c r="G386" i="9" s="1"/>
  <c r="C386" i="9"/>
  <c r="H356" i="6"/>
  <c r="C357" i="6" s="1"/>
  <c r="F357" i="6"/>
  <c r="G357" i="6" s="1"/>
  <c r="C383" i="10" l="1"/>
  <c r="E383" i="10" s="1"/>
  <c r="E389" i="11"/>
  <c r="D389" i="11"/>
  <c r="D383" i="10"/>
  <c r="I383" i="10"/>
  <c r="J383" i="10"/>
  <c r="D386" i="9"/>
  <c r="E386" i="9"/>
  <c r="I386" i="9"/>
  <c r="J386" i="9"/>
  <c r="E357" i="6"/>
  <c r="B357" i="6"/>
  <c r="I357" i="6"/>
  <c r="J357" i="6"/>
  <c r="H389" i="11" l="1"/>
  <c r="B390" i="11" s="1"/>
  <c r="F390" i="11"/>
  <c r="G390" i="11" s="1"/>
  <c r="C390" i="11"/>
  <c r="J390" i="11"/>
  <c r="I390" i="11"/>
  <c r="H383" i="10"/>
  <c r="I384" i="10" s="1"/>
  <c r="F384" i="10"/>
  <c r="G384" i="10" s="1"/>
  <c r="H386" i="9"/>
  <c r="C387" i="9" s="1"/>
  <c r="F387" i="9"/>
  <c r="G387" i="9" s="1"/>
  <c r="D357" i="6"/>
  <c r="H357" i="6"/>
  <c r="C358" i="6" s="1"/>
  <c r="F358" i="6"/>
  <c r="G358" i="6" s="1"/>
  <c r="C384" i="10" l="1"/>
  <c r="E384" i="10" s="1"/>
  <c r="E390" i="11"/>
  <c r="B384" i="10"/>
  <c r="D384" i="10" s="1"/>
  <c r="D390" i="11"/>
  <c r="B387" i="9"/>
  <c r="D387" i="9" s="1"/>
  <c r="J384" i="10"/>
  <c r="I387" i="9"/>
  <c r="J387" i="9"/>
  <c r="E387" i="9"/>
  <c r="I358" i="6"/>
  <c r="J358" i="6"/>
  <c r="E358" i="6"/>
  <c r="B358" i="6"/>
  <c r="H390" i="11" l="1"/>
  <c r="B391" i="11" s="1"/>
  <c r="F391" i="11"/>
  <c r="G391" i="11" s="1"/>
  <c r="J391" i="11"/>
  <c r="H384" i="10"/>
  <c r="C385" i="10" s="1"/>
  <c r="F385" i="10"/>
  <c r="G385" i="10" s="1"/>
  <c r="H387" i="9"/>
  <c r="C388" i="9" s="1"/>
  <c r="F388" i="9"/>
  <c r="G388" i="9" s="1"/>
  <c r="D358" i="6"/>
  <c r="H358" i="6"/>
  <c r="B359" i="6" s="1"/>
  <c r="F359" i="6"/>
  <c r="G359" i="6" s="1"/>
  <c r="I385" i="10" l="1"/>
  <c r="C391" i="11"/>
  <c r="D391" i="11"/>
  <c r="J385" i="10"/>
  <c r="C359" i="6"/>
  <c r="E359" i="6" s="1"/>
  <c r="B385" i="10"/>
  <c r="D385" i="10" s="1"/>
  <c r="I391" i="11"/>
  <c r="E385" i="10"/>
  <c r="E388" i="9"/>
  <c r="J388" i="9"/>
  <c r="B388" i="9"/>
  <c r="I388" i="9"/>
  <c r="D359" i="6"/>
  <c r="I359" i="6"/>
  <c r="J359" i="6"/>
  <c r="E391" i="11" l="1"/>
  <c r="H385" i="10"/>
  <c r="I386" i="10" s="1"/>
  <c r="F386" i="10"/>
  <c r="G386" i="10" s="1"/>
  <c r="B386" i="10"/>
  <c r="D388" i="9"/>
  <c r="H388" i="9"/>
  <c r="B389" i="9" s="1"/>
  <c r="F389" i="9"/>
  <c r="G389" i="9" s="1"/>
  <c r="H359" i="6"/>
  <c r="C360" i="6" s="1"/>
  <c r="F360" i="6"/>
  <c r="G360" i="6" s="1"/>
  <c r="H391" i="11" l="1"/>
  <c r="C392" i="11" s="1"/>
  <c r="F392" i="11"/>
  <c r="G392" i="11" s="1"/>
  <c r="I392" i="11"/>
  <c r="J392" i="11"/>
  <c r="J386" i="10"/>
  <c r="B392" i="11"/>
  <c r="D386" i="10"/>
  <c r="J389" i="9"/>
  <c r="C386" i="10"/>
  <c r="C389" i="9"/>
  <c r="E389" i="9" s="1"/>
  <c r="I389" i="9"/>
  <c r="D389" i="9"/>
  <c r="E360" i="6"/>
  <c r="B360" i="6"/>
  <c r="J360" i="6"/>
  <c r="I360" i="6"/>
  <c r="E392" i="11" l="1"/>
  <c r="D392" i="11"/>
  <c r="E386" i="10"/>
  <c r="H389" i="9"/>
  <c r="B390" i="9" s="1"/>
  <c r="F390" i="9"/>
  <c r="G390" i="9" s="1"/>
  <c r="D360" i="6"/>
  <c r="H360" i="6"/>
  <c r="J361" i="6" s="1"/>
  <c r="F361" i="6"/>
  <c r="G361" i="6" s="1"/>
  <c r="J390" i="9" l="1"/>
  <c r="I390" i="9"/>
  <c r="C390" i="9"/>
  <c r="E390" i="9" s="1"/>
  <c r="H392" i="11"/>
  <c r="C393" i="11" s="1"/>
  <c r="F393" i="11"/>
  <c r="G393" i="11" s="1"/>
  <c r="H386" i="10"/>
  <c r="J387" i="10" s="1"/>
  <c r="F387" i="10"/>
  <c r="G387" i="10" s="1"/>
  <c r="D390" i="9"/>
  <c r="B361" i="6"/>
  <c r="C361" i="6"/>
  <c r="I361" i="6"/>
  <c r="C387" i="10" l="1"/>
  <c r="E387" i="10" s="1"/>
  <c r="J393" i="11"/>
  <c r="B393" i="11"/>
  <c r="I387" i="10"/>
  <c r="E393" i="11"/>
  <c r="B387" i="10"/>
  <c r="D387" i="10" s="1"/>
  <c r="I393" i="11"/>
  <c r="H390" i="9"/>
  <c r="J391" i="9" s="1"/>
  <c r="F391" i="9"/>
  <c r="G391" i="9" s="1"/>
  <c r="E361" i="6"/>
  <c r="D361" i="6"/>
  <c r="H393" i="11" l="1"/>
  <c r="C394" i="11" s="1"/>
  <c r="F394" i="11"/>
  <c r="G394" i="11" s="1"/>
  <c r="B394" i="11"/>
  <c r="D393" i="11"/>
  <c r="H387" i="10"/>
  <c r="C388" i="10" s="1"/>
  <c r="F388" i="10"/>
  <c r="G388" i="10" s="1"/>
  <c r="B391" i="9"/>
  <c r="D391" i="9" s="1"/>
  <c r="I391" i="9"/>
  <c r="C391" i="9"/>
  <c r="H361" i="6"/>
  <c r="J362" i="6" s="1"/>
  <c r="F362" i="6"/>
  <c r="G362" i="6" s="1"/>
  <c r="I394" i="11" l="1"/>
  <c r="E394" i="11"/>
  <c r="J394" i="11"/>
  <c r="D394" i="11"/>
  <c r="E388" i="10"/>
  <c r="I362" i="6"/>
  <c r="B362" i="6"/>
  <c r="D362" i="6" s="1"/>
  <c r="J388" i="10"/>
  <c r="I388" i="10"/>
  <c r="B388" i="10"/>
  <c r="E391" i="9"/>
  <c r="C362" i="6"/>
  <c r="H394" i="11" l="1"/>
  <c r="C395" i="11" s="1"/>
  <c r="F395" i="11"/>
  <c r="G395" i="11" s="1"/>
  <c r="D388" i="10"/>
  <c r="H388" i="10"/>
  <c r="B389" i="10" s="1"/>
  <c r="F389" i="10"/>
  <c r="G389" i="10" s="1"/>
  <c r="J389" i="10"/>
  <c r="I389" i="10"/>
  <c r="H391" i="9"/>
  <c r="C392" i="9" s="1"/>
  <c r="F392" i="9"/>
  <c r="G392" i="9" s="1"/>
  <c r="E362" i="6"/>
  <c r="E395" i="11" l="1"/>
  <c r="C389" i="10"/>
  <c r="E389" i="10" s="1"/>
  <c r="B395" i="11"/>
  <c r="J395" i="11"/>
  <c r="I395" i="11"/>
  <c r="D389" i="10"/>
  <c r="E392" i="9"/>
  <c r="B392" i="9"/>
  <c r="I392" i="9"/>
  <c r="J392" i="9"/>
  <c r="H362" i="6"/>
  <c r="J363" i="6" s="1"/>
  <c r="F363" i="6"/>
  <c r="G363" i="6" s="1"/>
  <c r="D395" i="11" l="1"/>
  <c r="H395" i="11"/>
  <c r="B396" i="11" s="1"/>
  <c r="F396" i="11"/>
  <c r="G396" i="11" s="1"/>
  <c r="C396" i="11"/>
  <c r="H389" i="10"/>
  <c r="B390" i="10" s="1"/>
  <c r="F390" i="10"/>
  <c r="G390" i="10" s="1"/>
  <c r="D392" i="9"/>
  <c r="H392" i="9"/>
  <c r="B393" i="9" s="1"/>
  <c r="F393" i="9"/>
  <c r="G393" i="9" s="1"/>
  <c r="I363" i="6"/>
  <c r="C363" i="6"/>
  <c r="B363" i="6"/>
  <c r="D396" i="11" l="1"/>
  <c r="J396" i="11"/>
  <c r="E396" i="11"/>
  <c r="I396" i="11"/>
  <c r="D390" i="10"/>
  <c r="I390" i="10"/>
  <c r="C390" i="10"/>
  <c r="C393" i="9"/>
  <c r="E393" i="9" s="1"/>
  <c r="J390" i="10"/>
  <c r="D393" i="9"/>
  <c r="I393" i="9"/>
  <c r="J393" i="9"/>
  <c r="D363" i="6"/>
  <c r="E363" i="6"/>
  <c r="H396" i="11" l="1"/>
  <c r="B397" i="11" s="1"/>
  <c r="F397" i="11"/>
  <c r="G397" i="11" s="1"/>
  <c r="C397" i="11"/>
  <c r="E390" i="10"/>
  <c r="H393" i="9"/>
  <c r="J394" i="9" s="1"/>
  <c r="F394" i="9"/>
  <c r="G394" i="9" s="1"/>
  <c r="H363" i="6"/>
  <c r="F364" i="6"/>
  <c r="G364" i="6" s="1"/>
  <c r="D397" i="11" l="1"/>
  <c r="C394" i="9"/>
  <c r="E394" i="9" s="1"/>
  <c r="J397" i="11"/>
  <c r="E397" i="11"/>
  <c r="I397" i="11"/>
  <c r="H390" i="10"/>
  <c r="C391" i="10" s="1"/>
  <c r="F391" i="10"/>
  <c r="G391" i="10" s="1"/>
  <c r="B394" i="9"/>
  <c r="D394" i="9" s="1"/>
  <c r="I394" i="9"/>
  <c r="B364" i="6"/>
  <c r="I364" i="6"/>
  <c r="C364" i="6"/>
  <c r="J364" i="6"/>
  <c r="H397" i="11" l="1"/>
  <c r="C398" i="11" s="1"/>
  <c r="F398" i="11"/>
  <c r="G398" i="11" s="1"/>
  <c r="B398" i="11"/>
  <c r="E391" i="10"/>
  <c r="J391" i="10"/>
  <c r="B391" i="10"/>
  <c r="I391" i="10"/>
  <c r="H394" i="9"/>
  <c r="C395" i="9" s="1"/>
  <c r="F395" i="9"/>
  <c r="G395" i="9" s="1"/>
  <c r="D364" i="6"/>
  <c r="E364" i="6"/>
  <c r="J395" i="9" l="1"/>
  <c r="E398" i="11"/>
  <c r="D398" i="11"/>
  <c r="J398" i="11"/>
  <c r="I398" i="11"/>
  <c r="D391" i="10"/>
  <c r="H391" i="10"/>
  <c r="I392" i="10" s="1"/>
  <c r="F392" i="10"/>
  <c r="G392" i="10" s="1"/>
  <c r="B395" i="9"/>
  <c r="D395" i="9" s="1"/>
  <c r="I395" i="9"/>
  <c r="E395" i="9"/>
  <c r="H364" i="6"/>
  <c r="C365" i="6" s="1"/>
  <c r="F365" i="6"/>
  <c r="G365" i="6" s="1"/>
  <c r="H398" i="11" l="1"/>
  <c r="J399" i="11" s="1"/>
  <c r="F399" i="11"/>
  <c r="G399" i="11" s="1"/>
  <c r="C399" i="11"/>
  <c r="B392" i="10"/>
  <c r="J392" i="10"/>
  <c r="C392" i="10"/>
  <c r="H395" i="9"/>
  <c r="C396" i="9" s="1"/>
  <c r="F396" i="9"/>
  <c r="G396" i="9" s="1"/>
  <c r="E365" i="6"/>
  <c r="B365" i="6"/>
  <c r="J365" i="6"/>
  <c r="I365" i="6"/>
  <c r="B399" i="11" l="1"/>
  <c r="D399" i="11" s="1"/>
  <c r="I399" i="11"/>
  <c r="E399" i="11"/>
  <c r="E392" i="10"/>
  <c r="D392" i="10"/>
  <c r="E396" i="9"/>
  <c r="I396" i="9"/>
  <c r="B396" i="9"/>
  <c r="J396" i="9"/>
  <c r="D365" i="6"/>
  <c r="H365" i="6"/>
  <c r="C366" i="6" s="1"/>
  <c r="F366" i="6"/>
  <c r="G366" i="6" s="1"/>
  <c r="H399" i="11" l="1"/>
  <c r="C400" i="11" s="1"/>
  <c r="E400" i="11" s="1"/>
  <c r="H400" i="11" s="1"/>
  <c r="F400" i="11"/>
  <c r="G400" i="11" s="1"/>
  <c r="I400" i="11"/>
  <c r="I14" i="11" s="1"/>
  <c r="B400" i="11"/>
  <c r="D400" i="11" s="1"/>
  <c r="H392" i="10"/>
  <c r="B393" i="10" s="1"/>
  <c r="F393" i="10"/>
  <c r="G393" i="10" s="1"/>
  <c r="D396" i="9"/>
  <c r="H396" i="9"/>
  <c r="B397" i="9" s="1"/>
  <c r="F397" i="9"/>
  <c r="G397" i="9" s="1"/>
  <c r="E366" i="6"/>
  <c r="B366" i="6"/>
  <c r="J366" i="6"/>
  <c r="I366" i="6"/>
  <c r="J400" i="11" l="1"/>
  <c r="I393" i="10"/>
  <c r="C393" i="10"/>
  <c r="E393" i="10" s="1"/>
  <c r="J393" i="10"/>
  <c r="C397" i="9"/>
  <c r="E397" i="9" s="1"/>
  <c r="D393" i="10"/>
  <c r="D397" i="9"/>
  <c r="I397" i="9"/>
  <c r="J397" i="9"/>
  <c r="H366" i="6"/>
  <c r="C367" i="6" s="1"/>
  <c r="F367" i="6"/>
  <c r="G367" i="6" s="1"/>
  <c r="D366" i="6"/>
  <c r="H393" i="10" l="1"/>
  <c r="F394" i="10"/>
  <c r="G394" i="10" s="1"/>
  <c r="J394" i="10"/>
  <c r="I394" i="10"/>
  <c r="H397" i="9"/>
  <c r="J398" i="9" s="1"/>
  <c r="F398" i="9"/>
  <c r="G398" i="9" s="1"/>
  <c r="B367" i="6"/>
  <c r="D367" i="6" s="1"/>
  <c r="J367" i="6"/>
  <c r="I367" i="6"/>
  <c r="E367" i="6"/>
  <c r="C398" i="9" l="1"/>
  <c r="E398" i="9" s="1"/>
  <c r="B394" i="10"/>
  <c r="C394" i="10"/>
  <c r="I398" i="9"/>
  <c r="B398" i="9"/>
  <c r="H367" i="6"/>
  <c r="B368" i="6" s="1"/>
  <c r="F368" i="6"/>
  <c r="G368" i="6" s="1"/>
  <c r="D394" i="10" l="1"/>
  <c r="E394" i="10"/>
  <c r="D398" i="9"/>
  <c r="H398" i="9"/>
  <c r="C399" i="9" s="1"/>
  <c r="F399" i="9"/>
  <c r="G399" i="9" s="1"/>
  <c r="J399" i="9"/>
  <c r="D368" i="6"/>
  <c r="C368" i="6"/>
  <c r="J368" i="6"/>
  <c r="I368" i="6"/>
  <c r="H394" i="10" l="1"/>
  <c r="F395" i="10"/>
  <c r="G395" i="10" s="1"/>
  <c r="I395" i="10"/>
  <c r="J395" i="10"/>
  <c r="C395" i="10"/>
  <c r="I399" i="9"/>
  <c r="B395" i="10"/>
  <c r="E399" i="9"/>
  <c r="B399" i="9"/>
  <c r="E368" i="6"/>
  <c r="E395" i="10" l="1"/>
  <c r="D395" i="10"/>
  <c r="D399" i="9"/>
  <c r="H399" i="9"/>
  <c r="I400" i="9" s="1"/>
  <c r="I14" i="9" s="1"/>
  <c r="F400" i="9"/>
  <c r="G400" i="9" s="1"/>
  <c r="H368" i="6"/>
  <c r="C369" i="6" s="1"/>
  <c r="F369" i="6"/>
  <c r="G369" i="6" s="1"/>
  <c r="C400" i="9" l="1"/>
  <c r="E400" i="9" s="1"/>
  <c r="H400" i="9" s="1"/>
  <c r="H395" i="10"/>
  <c r="F396" i="10"/>
  <c r="G396" i="10" s="1"/>
  <c r="C396" i="10"/>
  <c r="I369" i="6"/>
  <c r="B400" i="9"/>
  <c r="D400" i="9" s="1"/>
  <c r="J400" i="9"/>
  <c r="E369" i="6"/>
  <c r="B369" i="6"/>
  <c r="J369" i="6"/>
  <c r="E396" i="10" l="1"/>
  <c r="B396" i="10"/>
  <c r="I396" i="10"/>
  <c r="J396" i="10"/>
  <c r="D369" i="6"/>
  <c r="H369" i="6"/>
  <c r="C370" i="6" s="1"/>
  <c r="F370" i="6"/>
  <c r="G370" i="6" s="1"/>
  <c r="H396" i="10" l="1"/>
  <c r="J397" i="10" s="1"/>
  <c r="F397" i="10"/>
  <c r="G397" i="10" s="1"/>
  <c r="D396" i="10"/>
  <c r="B397" i="10"/>
  <c r="J370" i="6"/>
  <c r="C397" i="10"/>
  <c r="I370" i="6"/>
  <c r="E370" i="6"/>
  <c r="B370" i="6"/>
  <c r="D397" i="10" l="1"/>
  <c r="I397" i="10"/>
  <c r="E397" i="10"/>
  <c r="H370" i="6"/>
  <c r="B371" i="6" s="1"/>
  <c r="F371" i="6"/>
  <c r="G371" i="6" s="1"/>
  <c r="D370" i="6"/>
  <c r="I371" i="6" l="1"/>
  <c r="H397" i="10"/>
  <c r="C398" i="10" s="1"/>
  <c r="F398" i="10"/>
  <c r="G398" i="10" s="1"/>
  <c r="J371" i="6"/>
  <c r="C371" i="6"/>
  <c r="E371" i="6" s="1"/>
  <c r="I398" i="10"/>
  <c r="J398" i="10"/>
  <c r="B398" i="10"/>
  <c r="D371" i="6"/>
  <c r="E398" i="10" l="1"/>
  <c r="D398" i="10"/>
  <c r="H371" i="6"/>
  <c r="C372" i="6" s="1"/>
  <c r="F372" i="6"/>
  <c r="G372" i="6" s="1"/>
  <c r="B372" i="6" l="1"/>
  <c r="D372" i="6" s="1"/>
  <c r="H398" i="10"/>
  <c r="F399" i="10"/>
  <c r="G399" i="10" s="1"/>
  <c r="I372" i="6"/>
  <c r="J372" i="6"/>
  <c r="C399" i="10"/>
  <c r="E372" i="6"/>
  <c r="J399" i="10" l="1"/>
  <c r="I399" i="10"/>
  <c r="B399" i="10"/>
  <c r="E399" i="10"/>
  <c r="H372" i="6"/>
  <c r="C373" i="6" s="1"/>
  <c r="F373" i="6"/>
  <c r="G373" i="6" s="1"/>
  <c r="B373" i="6" l="1"/>
  <c r="H399" i="10"/>
  <c r="C400" i="10" s="1"/>
  <c r="E400" i="10" s="1"/>
  <c r="H400" i="10" s="1"/>
  <c r="F400" i="10"/>
  <c r="G400" i="10" s="1"/>
  <c r="J400" i="10"/>
  <c r="I400" i="10"/>
  <c r="I14" i="10" s="1"/>
  <c r="B400" i="10"/>
  <c r="D400" i="10" s="1"/>
  <c r="D399" i="10"/>
  <c r="I373" i="6"/>
  <c r="J373" i="6"/>
  <c r="E373" i="6"/>
  <c r="D373" i="6"/>
  <c r="H373" i="6" l="1"/>
  <c r="F374" i="6"/>
  <c r="G374" i="6" s="1"/>
  <c r="J374" i="6"/>
  <c r="C374" i="6"/>
  <c r="E374" i="6" l="1"/>
  <c r="I374" i="6"/>
  <c r="B374" i="6"/>
  <c r="D374" i="6" l="1"/>
  <c r="H374" i="6"/>
  <c r="B375" i="6" s="1"/>
  <c r="F375" i="6"/>
  <c r="G375" i="6" s="1"/>
  <c r="C375" i="6"/>
  <c r="J375" i="6" l="1"/>
  <c r="I375" i="6"/>
  <c r="D375" i="6"/>
  <c r="E375" i="6"/>
  <c r="H375" i="6" l="1"/>
  <c r="F376" i="6"/>
  <c r="G376" i="6" s="1"/>
  <c r="B376" i="6" l="1"/>
  <c r="J376" i="6"/>
  <c r="I376" i="6"/>
  <c r="C376" i="6"/>
  <c r="E376" i="6" l="1"/>
  <c r="D376" i="6"/>
  <c r="H376" i="6" l="1"/>
  <c r="F377" i="6"/>
  <c r="G377" i="6" s="1"/>
  <c r="C377" i="6"/>
  <c r="E377" i="6" l="1"/>
  <c r="I377" i="6"/>
  <c r="B377" i="6"/>
  <c r="J377" i="6"/>
  <c r="H377" i="6" l="1"/>
  <c r="C378" i="6" s="1"/>
  <c r="F378" i="6"/>
  <c r="G378" i="6" s="1"/>
  <c r="J378" i="6"/>
  <c r="I378" i="6"/>
  <c r="B378" i="6"/>
  <c r="D377" i="6"/>
  <c r="E378" i="6" l="1"/>
  <c r="D378" i="6"/>
  <c r="H378" i="6" l="1"/>
  <c r="F379" i="6"/>
  <c r="G379" i="6" s="1"/>
  <c r="J379" i="6" l="1"/>
  <c r="B379" i="6"/>
  <c r="C379" i="6"/>
  <c r="I379" i="6"/>
  <c r="E379" i="6" l="1"/>
  <c r="D379" i="6"/>
  <c r="H379" i="6" l="1"/>
  <c r="F380" i="6"/>
  <c r="G380" i="6" s="1"/>
  <c r="C380" i="6"/>
  <c r="E380" i="6" l="1"/>
  <c r="J380" i="6"/>
  <c r="B380" i="6"/>
  <c r="I380" i="6"/>
  <c r="D380" i="6" l="1"/>
  <c r="H380" i="6"/>
  <c r="B381" i="6" s="1"/>
  <c r="F381" i="6"/>
  <c r="G381" i="6" s="1"/>
  <c r="C381" i="6" l="1"/>
  <c r="E381" i="6" s="1"/>
  <c r="D381" i="6"/>
  <c r="I381" i="6"/>
  <c r="J381" i="6"/>
  <c r="H381" i="6" l="1"/>
  <c r="J382" i="6" s="1"/>
  <c r="F382" i="6"/>
  <c r="G382" i="6" s="1"/>
  <c r="C382" i="6"/>
  <c r="E382" i="6" l="1"/>
  <c r="B382" i="6"/>
  <c r="I382" i="6"/>
  <c r="D382" i="6" l="1"/>
  <c r="H382" i="6"/>
  <c r="C383" i="6" s="1"/>
  <c r="F383" i="6"/>
  <c r="G383" i="6" s="1"/>
  <c r="B383" i="6" l="1"/>
  <c r="D383" i="6" s="1"/>
  <c r="I383" i="6"/>
  <c r="J383" i="6"/>
  <c r="E383" i="6"/>
  <c r="H383" i="6" l="1"/>
  <c r="J384" i="6" s="1"/>
  <c r="F384" i="6"/>
  <c r="G384" i="6" s="1"/>
  <c r="C384" i="6"/>
  <c r="B384" i="6"/>
  <c r="I384" i="6"/>
  <c r="D384" i="6" l="1"/>
  <c r="E384" i="6"/>
  <c r="H384" i="6" l="1"/>
  <c r="C385" i="6" s="1"/>
  <c r="F385" i="6"/>
  <c r="G385" i="6" s="1"/>
  <c r="E385" i="6" l="1"/>
  <c r="I385" i="6"/>
  <c r="J385" i="6"/>
  <c r="B385" i="6"/>
  <c r="D385" i="6" l="1"/>
  <c r="H385" i="6"/>
  <c r="C386" i="6" s="1"/>
  <c r="F386" i="6"/>
  <c r="G386" i="6" s="1"/>
  <c r="I386" i="6"/>
  <c r="J386" i="6" l="1"/>
  <c r="B386" i="6"/>
  <c r="D386" i="6" s="1"/>
  <c r="E386" i="6"/>
  <c r="H386" i="6" l="1"/>
  <c r="I387" i="6" s="1"/>
  <c r="F387" i="6"/>
  <c r="G387" i="6" s="1"/>
  <c r="C387" i="6"/>
  <c r="J387" i="6"/>
  <c r="B387" i="6"/>
  <c r="E387" i="6" l="1"/>
  <c r="D387" i="6"/>
  <c r="H387" i="6" l="1"/>
  <c r="B388" i="6" s="1"/>
  <c r="F388" i="6"/>
  <c r="G388" i="6" s="1"/>
  <c r="C388" i="6" l="1"/>
  <c r="E388" i="6" s="1"/>
  <c r="J388" i="6"/>
  <c r="I388" i="6"/>
  <c r="D388" i="6"/>
  <c r="H388" i="6" l="1"/>
  <c r="J389" i="6" s="1"/>
  <c r="F389" i="6"/>
  <c r="G389" i="6" s="1"/>
  <c r="C389" i="6" l="1"/>
  <c r="E389" i="6" s="1"/>
  <c r="I389" i="6"/>
  <c r="B389" i="6"/>
  <c r="D389" i="6" l="1"/>
  <c r="H389" i="6"/>
  <c r="F390" i="6"/>
  <c r="G390" i="6" s="1"/>
  <c r="I390" i="6" l="1"/>
  <c r="J390" i="6"/>
  <c r="C390" i="6"/>
  <c r="B390" i="6"/>
  <c r="E390" i="6" l="1"/>
  <c r="D390" i="6"/>
  <c r="H390" i="6" l="1"/>
  <c r="I391" i="6" s="1"/>
  <c r="F391" i="6"/>
  <c r="G391" i="6" s="1"/>
  <c r="J391" i="6" l="1"/>
  <c r="C391" i="6"/>
  <c r="B391" i="6"/>
  <c r="D391" i="6" l="1"/>
  <c r="E391" i="6"/>
  <c r="H391" i="6" l="1"/>
  <c r="B392" i="6" s="1"/>
  <c r="F392" i="6"/>
  <c r="G392" i="6" s="1"/>
  <c r="D392" i="6" l="1"/>
  <c r="C392" i="6"/>
  <c r="I392" i="6"/>
  <c r="J392" i="6"/>
  <c r="E392" i="6" l="1"/>
  <c r="H392" i="6" l="1"/>
  <c r="F393" i="6"/>
  <c r="G393" i="6" s="1"/>
  <c r="C393" i="6"/>
  <c r="B393" i="6"/>
  <c r="D393" i="6" l="1"/>
  <c r="E393" i="6"/>
  <c r="J393" i="6"/>
  <c r="I393" i="6"/>
  <c r="H393" i="6" l="1"/>
  <c r="C394" i="6" s="1"/>
  <c r="F394" i="6"/>
  <c r="G394" i="6" s="1"/>
  <c r="J394" i="6"/>
  <c r="I394" i="6"/>
  <c r="B394" i="6"/>
  <c r="D394" i="6" l="1"/>
  <c r="E394" i="6"/>
  <c r="H394" i="6" l="1"/>
  <c r="I395" i="6" s="1"/>
  <c r="F395" i="6"/>
  <c r="G395" i="6" s="1"/>
  <c r="C395" i="6"/>
  <c r="J395" i="6"/>
  <c r="E395" i="6" l="1"/>
  <c r="B395" i="6"/>
  <c r="D395" i="6" l="1"/>
  <c r="H395" i="6"/>
  <c r="J396" i="6" s="1"/>
  <c r="F396" i="6"/>
  <c r="G396" i="6" s="1"/>
  <c r="C396" i="6" l="1"/>
  <c r="E396" i="6" s="1"/>
  <c r="I396" i="6"/>
  <c r="B396" i="6"/>
  <c r="D396" i="6" l="1"/>
  <c r="H396" i="6"/>
  <c r="B397" i="6" s="1"/>
  <c r="F397" i="6"/>
  <c r="G397" i="6" s="1"/>
  <c r="D397" i="6" l="1"/>
  <c r="J397" i="6"/>
  <c r="I397" i="6"/>
  <c r="C397" i="6"/>
  <c r="E397" i="6" l="1"/>
  <c r="H397" i="6" l="1"/>
  <c r="J398" i="6" s="1"/>
  <c r="F398" i="6"/>
  <c r="G398" i="6" s="1"/>
  <c r="C398" i="6"/>
  <c r="I398" i="6"/>
  <c r="E398" i="6" l="1"/>
  <c r="B398" i="6"/>
  <c r="D398" i="6" l="1"/>
  <c r="H398" i="6"/>
  <c r="C399" i="6" s="1"/>
  <c r="F399" i="6"/>
  <c r="G399" i="6" s="1"/>
  <c r="B399" i="6" l="1"/>
  <c r="D399" i="6" s="1"/>
  <c r="E399" i="6"/>
  <c r="I399" i="6"/>
  <c r="J399" i="6"/>
  <c r="H399" i="6" l="1"/>
  <c r="I400" i="6" s="1"/>
  <c r="I14" i="6" s="1"/>
  <c r="F400" i="6"/>
  <c r="G400" i="6" s="1"/>
  <c r="C400" i="6"/>
  <c r="E400" i="6" s="1"/>
  <c r="H400" i="6" s="1"/>
  <c r="J400" i="6"/>
  <c r="B400" i="6" l="1"/>
  <c r="D400" i="6" s="1"/>
</calcChain>
</file>

<file path=xl/sharedStrings.xml><?xml version="1.0" encoding="utf-8"?>
<sst xmlns="http://schemas.openxmlformats.org/spreadsheetml/2006/main" count="264" uniqueCount="61">
  <si>
    <t>deg</t>
  </si>
  <si>
    <t>Enter:</t>
  </si>
  <si>
    <r>
      <t>kg m</t>
    </r>
    <r>
      <rPr>
        <vertAlign val="superscript"/>
        <sz val="10"/>
        <rFont val="Arial"/>
        <family val="2"/>
      </rPr>
      <t>-3</t>
    </r>
  </si>
  <si>
    <r>
      <t>s</t>
    </r>
    <r>
      <rPr>
        <vertAlign val="superscript"/>
        <sz val="10"/>
        <rFont val="Arial"/>
        <family val="2"/>
      </rPr>
      <t>-1</t>
    </r>
  </si>
  <si>
    <t>=</t>
  </si>
  <si>
    <r>
      <t>Pa m</t>
    </r>
    <r>
      <rPr>
        <vertAlign val="superscript"/>
        <sz val="10"/>
        <rFont val="Arial"/>
        <family val="2"/>
      </rPr>
      <t>-1</t>
    </r>
  </si>
  <si>
    <t>time (hr)</t>
  </si>
  <si>
    <t>x (km)</t>
  </si>
  <si>
    <t>y (km)</t>
  </si>
  <si>
    <t>initial velocity</t>
  </si>
  <si>
    <r>
      <rPr>
        <i/>
        <sz val="10"/>
        <rFont val="Times New Roman"/>
        <family val="1"/>
      </rPr>
      <t xml:space="preserve">f </t>
    </r>
    <r>
      <rPr>
        <sz val="10"/>
        <rFont val="Arial"/>
      </rPr>
      <t xml:space="preserve">= </t>
    </r>
  </si>
  <si>
    <r>
      <rPr>
        <i/>
        <sz val="10"/>
        <rFont val="Times New Roman"/>
        <family val="1"/>
      </rPr>
      <t>u</t>
    </r>
    <r>
      <rPr>
        <i/>
        <vertAlign val="subscript"/>
        <sz val="10"/>
        <rFont val="Times New Roman"/>
        <family val="1"/>
      </rPr>
      <t>o</t>
    </r>
    <r>
      <rPr>
        <i/>
        <sz val="10"/>
        <rFont val="Times New Roman"/>
        <family val="1"/>
      </rPr>
      <t xml:space="preserve"> </t>
    </r>
    <r>
      <rPr>
        <sz val="10"/>
        <rFont val="Arial"/>
        <family val="2"/>
      </rPr>
      <t>=</t>
    </r>
  </si>
  <si>
    <r>
      <rPr>
        <i/>
        <sz val="10"/>
        <rFont val="Times New Roman"/>
        <family val="1"/>
      </rPr>
      <t>v</t>
    </r>
    <r>
      <rPr>
        <i/>
        <vertAlign val="subscript"/>
        <sz val="10"/>
        <rFont val="Times New Roman"/>
        <family val="1"/>
      </rPr>
      <t>o</t>
    </r>
    <r>
      <rPr>
        <i/>
        <sz val="10"/>
        <rFont val="Times New Roman"/>
        <family val="1"/>
      </rPr>
      <t xml:space="preserve"> </t>
    </r>
    <r>
      <rPr>
        <sz val="10"/>
        <rFont val="Arial"/>
        <family val="2"/>
      </rPr>
      <t>=</t>
    </r>
  </si>
  <si>
    <r>
      <t>m s</t>
    </r>
    <r>
      <rPr>
        <vertAlign val="superscript"/>
        <sz val="10"/>
        <rFont val="Arial"/>
        <family val="2"/>
      </rPr>
      <t>-1</t>
    </r>
  </si>
  <si>
    <t>km from equator (y distance)</t>
  </si>
  <si>
    <r>
      <t xml:space="preserve">air density </t>
    </r>
    <r>
      <rPr>
        <i/>
        <sz val="10"/>
        <rFont val="Symbol"/>
        <family val="1"/>
        <charset val="2"/>
      </rPr>
      <t>r</t>
    </r>
  </si>
  <si>
    <r>
      <t>hPa 100km</t>
    </r>
    <r>
      <rPr>
        <vertAlign val="superscript"/>
        <sz val="10"/>
        <rFont val="Arial"/>
        <family val="2"/>
      </rPr>
      <t>-1</t>
    </r>
  </si>
  <si>
    <r>
      <t>where</t>
    </r>
    <r>
      <rPr>
        <i/>
        <sz val="10"/>
        <rFont val="Times New Roman"/>
        <family val="1"/>
      </rPr>
      <t xml:space="preserve"> f</t>
    </r>
    <r>
      <rPr>
        <sz val="10"/>
        <rFont val="Arial"/>
        <family val="2"/>
      </rPr>
      <t xml:space="preserve"> =</t>
    </r>
  </si>
  <si>
    <t>hr</t>
  </si>
  <si>
    <t>lat (deg)</t>
  </si>
  <si>
    <r>
      <t>f (s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>)</t>
    </r>
  </si>
  <si>
    <t>initial latitude</t>
  </si>
  <si>
    <t>Equator is at</t>
  </si>
  <si>
    <t>km on y-axis</t>
  </si>
  <si>
    <t>N-S pressure gradient at pole</t>
  </si>
  <si>
    <t>see diagram to right</t>
  </si>
  <si>
    <t>displ</t>
  </si>
  <si>
    <t>alpha</t>
  </si>
  <si>
    <t>dp/dy</t>
  </si>
  <si>
    <r>
      <t>hPa 100km</t>
    </r>
    <r>
      <rPr>
        <vertAlign val="superscript"/>
        <sz val="10"/>
        <rFont val="Arial Narrow"/>
        <family val="2"/>
      </rPr>
      <t>-1</t>
    </r>
  </si>
  <si>
    <t>inflection of NS press. gradient</t>
  </si>
  <si>
    <t>250 height at latitude 0 (equator):</t>
  </si>
  <si>
    <t>m</t>
  </si>
  <si>
    <t>P-grad slope</t>
  </si>
  <si>
    <r>
      <rPr>
        <i/>
        <sz val="10"/>
        <rFont val="Calibri"/>
        <family val="2"/>
      </rPr>
      <t>Δ</t>
    </r>
    <r>
      <rPr>
        <i/>
        <sz val="10"/>
        <rFont val="Arial"/>
        <family val="2"/>
      </rPr>
      <t xml:space="preserve"> z</t>
    </r>
  </si>
  <si>
    <t>fraction of p gradient at pole</t>
  </si>
  <si>
    <t>latitude</t>
  </si>
  <si>
    <t>15 S</t>
  </si>
  <si>
    <t>30 S</t>
  </si>
  <si>
    <t>45 S</t>
  </si>
  <si>
    <t>60 S</t>
  </si>
  <si>
    <t>km from eq</t>
  </si>
  <si>
    <r>
      <t>m s</t>
    </r>
    <r>
      <rPr>
        <b/>
        <vertAlign val="superscript"/>
        <sz val="10"/>
        <rFont val="Arial"/>
        <family val="2"/>
      </rPr>
      <t>-1</t>
    </r>
  </si>
  <si>
    <r>
      <rPr>
        <b/>
        <i/>
        <sz val="12"/>
        <rFont val="Times New Roman"/>
        <family val="1"/>
      </rPr>
      <t xml:space="preserve">u </t>
    </r>
    <r>
      <rPr>
        <b/>
        <sz val="10"/>
        <rFont val="Arial"/>
        <family val="2"/>
      </rPr>
      <t>(ms</t>
    </r>
    <r>
      <rPr>
        <b/>
        <vertAlign val="superscript"/>
        <sz val="10"/>
        <rFont val="Arial"/>
        <family val="2"/>
      </rPr>
      <t>-1</t>
    </r>
    <r>
      <rPr>
        <b/>
        <sz val="10"/>
        <rFont val="Arial"/>
        <family val="2"/>
      </rPr>
      <t>)</t>
    </r>
  </si>
  <si>
    <r>
      <rPr>
        <b/>
        <i/>
        <sz val="12"/>
        <rFont val="Times New Roman"/>
        <family val="1"/>
      </rPr>
      <t>v</t>
    </r>
    <r>
      <rPr>
        <b/>
        <sz val="10"/>
        <rFont val="Arial"/>
        <family val="2"/>
      </rPr>
      <t xml:space="preserve"> (ms</t>
    </r>
    <r>
      <rPr>
        <b/>
        <vertAlign val="superscript"/>
        <sz val="10"/>
        <rFont val="Arial"/>
        <family val="2"/>
      </rPr>
      <t>-1</t>
    </r>
    <r>
      <rPr>
        <b/>
        <sz val="10"/>
        <rFont val="Arial"/>
        <family val="2"/>
      </rPr>
      <t>)</t>
    </r>
  </si>
  <si>
    <r>
      <t xml:space="preserve">max </t>
    </r>
    <r>
      <rPr>
        <b/>
        <i/>
        <sz val="12"/>
        <rFont val="Times New Roman"/>
        <family val="1"/>
      </rPr>
      <t>u</t>
    </r>
    <r>
      <rPr>
        <b/>
        <sz val="10"/>
        <rFont val="Arial"/>
        <family val="2"/>
      </rPr>
      <t>:</t>
    </r>
  </si>
  <si>
    <r>
      <t>kg m</t>
    </r>
    <r>
      <rPr>
        <vertAlign val="superscript"/>
        <sz val="10"/>
        <rFont val="Arial"/>
        <family val="2"/>
      </rPr>
      <t xml:space="preserve">-3 </t>
    </r>
    <r>
      <rPr>
        <sz val="10"/>
        <rFont val="Arial"/>
        <family val="2"/>
      </rPr>
      <t>at MSL</t>
    </r>
  </si>
  <si>
    <r>
      <t>kg m</t>
    </r>
    <r>
      <rPr>
        <vertAlign val="superscript"/>
        <sz val="10"/>
        <rFont val="Arial"/>
        <family val="2"/>
      </rPr>
      <t xml:space="preserve">-3 </t>
    </r>
    <r>
      <rPr>
        <sz val="10"/>
        <rFont val="Arial"/>
        <family val="2"/>
      </rPr>
      <t>at tropopause</t>
    </r>
  </si>
  <si>
    <t>time-step =</t>
  </si>
  <si>
    <t>timestep:</t>
  </si>
  <si>
    <t>initial latitudes:</t>
  </si>
  <si>
    <t>trajectory 1</t>
  </si>
  <si>
    <t>traj 2</t>
  </si>
  <si>
    <t>traj 3</t>
  </si>
  <si>
    <t>traj 4</t>
  </si>
  <si>
    <t>traj 5</t>
  </si>
  <si>
    <r>
      <rPr>
        <i/>
        <sz val="12"/>
        <rFont val="Calibri"/>
        <family val="2"/>
      </rPr>
      <t>∂</t>
    </r>
    <r>
      <rPr>
        <i/>
        <sz val="12"/>
        <rFont val="Times New Roman"/>
        <family val="1"/>
      </rPr>
      <t>p/∂n</t>
    </r>
  </si>
  <si>
    <r>
      <t>hPa 100km</t>
    </r>
    <r>
      <rPr>
        <i/>
        <vertAlign val="superscript"/>
        <sz val="10"/>
        <rFont val="Arial"/>
        <family val="2"/>
      </rPr>
      <t>-1</t>
    </r>
  </si>
  <si>
    <t>Typical climatology of NS pressure gradient at 250hPa</t>
  </si>
  <si>
    <t>Southern Hemisphere</t>
  </si>
  <si>
    <t>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</si>
</sst>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4" x14ac:knownFonts="1">
    <font>
      <sz val="10"/>
      <name val="Arial"/>
    </font>
    <font>
      <vertAlign val="superscript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Times New Roman"/>
      <family val="1"/>
    </font>
    <font>
      <sz val="10"/>
      <name val="Arial"/>
      <family val="1"/>
    </font>
    <font>
      <i/>
      <vertAlign val="subscript"/>
      <sz val="10"/>
      <name val="Times New Roman"/>
      <family val="1"/>
    </font>
    <font>
      <b/>
      <vertAlign val="superscript"/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i/>
      <sz val="10"/>
      <name val="Symbol"/>
      <family val="1"/>
      <charset val="2"/>
    </font>
    <font>
      <vertAlign val="superscript"/>
      <sz val="10"/>
      <name val="Arial Narrow"/>
      <family val="2"/>
    </font>
    <font>
      <i/>
      <sz val="10"/>
      <name val="Arial"/>
      <family val="2"/>
    </font>
    <font>
      <i/>
      <sz val="10"/>
      <name val="Calibri"/>
      <family val="2"/>
    </font>
    <font>
      <b/>
      <i/>
      <sz val="12"/>
      <name val="Times New Roman"/>
      <family val="1"/>
    </font>
    <font>
      <i/>
      <sz val="8"/>
      <name val="Arial"/>
      <family val="2"/>
    </font>
    <font>
      <sz val="9"/>
      <name val="Arial Narrow"/>
      <family val="2"/>
    </font>
    <font>
      <b/>
      <sz val="10"/>
      <name val="Arial"/>
      <family val="1"/>
    </font>
    <font>
      <sz val="10"/>
      <color rgb="FFFF0000"/>
      <name val="Arial"/>
      <family val="2"/>
    </font>
    <font>
      <i/>
      <sz val="12"/>
      <name val="Symbol"/>
      <family val="2"/>
      <charset val="2"/>
    </font>
    <font>
      <i/>
      <sz val="12"/>
      <name val="Calibri"/>
      <family val="2"/>
    </font>
    <font>
      <i/>
      <sz val="12"/>
      <name val="Times New Roman"/>
      <family val="1"/>
    </font>
    <font>
      <i/>
      <vertAlign val="superscript"/>
      <sz val="10"/>
      <name val="Arial"/>
      <family val="2"/>
    </font>
    <font>
      <i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/>
    </xf>
    <xf numFmtId="0" fontId="2" fillId="2" borderId="0" xfId="0" applyFont="1" applyFill="1"/>
    <xf numFmtId="0" fontId="0" fillId="3" borderId="0" xfId="0" applyFill="1"/>
    <xf numFmtId="0" fontId="3" fillId="2" borderId="0" xfId="0" applyFont="1" applyFill="1" applyAlignment="1">
      <alignment horizontal="center"/>
    </xf>
    <xf numFmtId="0" fontId="0" fillId="2" borderId="0" xfId="0" quotePrefix="1" applyFill="1" applyAlignment="1">
      <alignment horizontal="right"/>
    </xf>
    <xf numFmtId="0" fontId="3" fillId="2" borderId="0" xfId="0" applyFont="1" applyFill="1" applyAlignment="1">
      <alignment horizontal="right"/>
    </xf>
    <xf numFmtId="164" fontId="0" fillId="2" borderId="0" xfId="0" applyNumberFormat="1" applyFill="1"/>
    <xf numFmtId="1" fontId="0" fillId="2" borderId="0" xfId="0" applyNumberFormat="1" applyFill="1"/>
    <xf numFmtId="11" fontId="0" fillId="2" borderId="0" xfId="0" applyNumberFormat="1" applyFill="1"/>
    <xf numFmtId="0" fontId="5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1" fontId="0" fillId="4" borderId="0" xfId="0" applyNumberFormat="1" applyFill="1"/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3" fontId="0" fillId="2" borderId="0" xfId="0" applyNumberFormat="1" applyFill="1"/>
    <xf numFmtId="0" fontId="0" fillId="4" borderId="0" xfId="0" applyFill="1"/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3" fillId="2" borderId="8" xfId="0" applyFont="1" applyFill="1" applyBorder="1" applyAlignment="1">
      <alignment horizontal="right"/>
    </xf>
    <xf numFmtId="0" fontId="3" fillId="2" borderId="0" xfId="0" applyFont="1" applyFill="1"/>
    <xf numFmtId="11" fontId="15" fillId="2" borderId="0" xfId="0" applyNumberFormat="1" applyFont="1" applyFill="1"/>
    <xf numFmtId="0" fontId="0" fillId="2" borderId="8" xfId="0" applyFill="1" applyBorder="1"/>
    <xf numFmtId="0" fontId="12" fillId="2" borderId="0" xfId="0" applyFont="1" applyFill="1" applyBorder="1" applyAlignment="1">
      <alignment horizontal="right"/>
    </xf>
    <xf numFmtId="0" fontId="16" fillId="2" borderId="0" xfId="0" applyFont="1" applyFill="1" applyBorder="1"/>
    <xf numFmtId="0" fontId="2" fillId="2" borderId="3" xfId="0" applyFont="1" applyFill="1" applyBorder="1" applyAlignment="1">
      <alignment horizontal="right"/>
    </xf>
    <xf numFmtId="165" fontId="0" fillId="2" borderId="0" xfId="0" applyNumberFormat="1" applyFill="1" applyBorder="1"/>
    <xf numFmtId="165" fontId="0" fillId="2" borderId="6" xfId="0" applyNumberFormat="1" applyFill="1" applyBorder="1"/>
    <xf numFmtId="0" fontId="8" fillId="2" borderId="4" xfId="0" applyFont="1" applyFill="1" applyBorder="1" applyAlignment="1">
      <alignment horizontal="right"/>
    </xf>
    <xf numFmtId="2" fontId="0" fillId="2" borderId="4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164" fontId="3" fillId="2" borderId="0" xfId="0" applyNumberFormat="1" applyFont="1" applyFill="1"/>
    <xf numFmtId="0" fontId="17" fillId="2" borderId="0" xfId="0" applyFont="1" applyFill="1" applyAlignment="1">
      <alignment horizontal="right"/>
    </xf>
    <xf numFmtId="2" fontId="0" fillId="3" borderId="0" xfId="0" applyNumberFormat="1" applyFill="1"/>
    <xf numFmtId="0" fontId="18" fillId="2" borderId="0" xfId="0" applyFont="1" applyFill="1" applyAlignment="1">
      <alignment horizontal="right"/>
    </xf>
    <xf numFmtId="0" fontId="18" fillId="3" borderId="0" xfId="0" applyFont="1" applyFill="1"/>
    <xf numFmtId="0" fontId="18" fillId="2" borderId="0" xfId="0" applyFont="1" applyFill="1"/>
    <xf numFmtId="1" fontId="2" fillId="2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0" fillId="2" borderId="0" xfId="0" applyFill="1" applyAlignment="1">
      <alignment horizontal="left"/>
    </xf>
    <xf numFmtId="0" fontId="0" fillId="4" borderId="9" xfId="0" applyFill="1" applyBorder="1"/>
    <xf numFmtId="0" fontId="19" fillId="2" borderId="4" xfId="0" applyFont="1" applyFill="1" applyBorder="1" applyAlignment="1">
      <alignment horizontal="center"/>
    </xf>
    <xf numFmtId="0" fontId="12" fillId="2" borderId="1" xfId="0" applyFont="1" applyFill="1" applyBorder="1"/>
    <xf numFmtId="0" fontId="12" fillId="2" borderId="8" xfId="0" applyFont="1" applyFill="1" applyBorder="1"/>
    <xf numFmtId="0" fontId="12" fillId="2" borderId="2" xfId="0" applyFont="1" applyFill="1" applyBorder="1"/>
    <xf numFmtId="0" fontId="12" fillId="2" borderId="3" xfId="0" applyFont="1" applyFill="1" applyBorder="1"/>
    <xf numFmtId="0" fontId="12" fillId="2" borderId="0" xfId="0" applyFont="1" applyFill="1" applyBorder="1"/>
    <xf numFmtId="11" fontId="12" fillId="2" borderId="0" xfId="0" applyNumberFormat="1" applyFont="1" applyFill="1" applyBorder="1"/>
    <xf numFmtId="0" fontId="12" fillId="2" borderId="4" xfId="0" applyFont="1" applyFill="1" applyBorder="1" applyAlignment="1">
      <alignment horizontal="right"/>
    </xf>
    <xf numFmtId="0" fontId="12" fillId="2" borderId="4" xfId="0" applyFont="1" applyFill="1" applyBorder="1"/>
    <xf numFmtId="2" fontId="12" fillId="2" borderId="4" xfId="0" applyNumberFormat="1" applyFont="1" applyFill="1" applyBorder="1" applyAlignment="1">
      <alignment horizontal="center"/>
    </xf>
    <xf numFmtId="0" fontId="23" fillId="2" borderId="0" xfId="0" applyFont="1" applyFill="1" applyBorder="1"/>
    <xf numFmtId="0" fontId="12" fillId="2" borderId="0" xfId="0" quotePrefix="1" applyFont="1" applyFill="1" applyBorder="1"/>
    <xf numFmtId="2" fontId="12" fillId="2" borderId="4" xfId="0" applyNumberFormat="1" applyFont="1" applyFill="1" applyBorder="1"/>
    <xf numFmtId="0" fontId="12" fillId="2" borderId="5" xfId="0" applyFont="1" applyFill="1" applyBorder="1"/>
    <xf numFmtId="0" fontId="12" fillId="2" borderId="6" xfId="0" applyFont="1" applyFill="1" applyBorder="1"/>
    <xf numFmtId="0" fontId="12" fillId="2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Trajectories of air-parcels starting from rest</a:t>
            </a:r>
            <a:r>
              <a:rPr lang="en-NZ" baseline="0"/>
              <a:t> at 5 deg intervals from the equator in realistic N-S pressure gradient</a:t>
            </a:r>
            <a:endParaRPr lang="en-NZ"/>
          </a:p>
        </c:rich>
      </c:tx>
      <c:layout>
        <c:manualLayout>
          <c:xMode val="edge"/>
          <c:yMode val="edge"/>
          <c:x val="0.17051693723069034"/>
          <c:y val="1.13122296466186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563082468582691E-2"/>
          <c:y val="5.7736928064290101E-2"/>
          <c:w val="0.92077327447804524"/>
          <c:h val="0.89915873323555984"/>
        </c:manualLayout>
      </c:layout>
      <c:scatterChart>
        <c:scatterStyle val="smoothMarker"/>
        <c:varyColors val="0"/>
        <c:ser>
          <c:idx val="0"/>
          <c:order val="0"/>
          <c:spPr>
            <a:ln w="19050">
              <a:solidFill>
                <a:schemeClr val="tx1"/>
              </a:solidFill>
              <a:prstDash val="solid"/>
              <a:tailEnd type="arrow"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88-43E0-9F7F-CCD02283F65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88-43E0-9F7F-CCD02283F65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88-43E0-9F7F-CCD02283F65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88-43E0-9F7F-CCD02283F65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88-43E0-9F7F-CCD02283F65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88-43E0-9F7F-CCD02283F65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88-43E0-9F7F-CCD02283F65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88-43E0-9F7F-CCD02283F65C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88-43E0-9F7F-CCD02283F65C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88-43E0-9F7F-CCD02283F65C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988-43E0-9F7F-CCD02283F65C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988-43E0-9F7F-CCD02283F65C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988-43E0-9F7F-CCD02283F65C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988-43E0-9F7F-CCD02283F65C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988-43E0-9F7F-CCD02283F65C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988-43E0-9F7F-CCD02283F65C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988-43E0-9F7F-CCD02283F65C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988-43E0-9F7F-CCD02283F65C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988-43E0-9F7F-CCD02283F65C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0988-43E0-9F7F-CCD02283F65C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988-43E0-9F7F-CCD02283F65C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0988-43E0-9F7F-CCD02283F65C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988-43E0-9F7F-CCD02283F65C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0988-43E0-9F7F-CCD02283F65C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988-43E0-9F7F-CCD02283F65C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0988-43E0-9F7F-CCD02283F65C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0988-43E0-9F7F-CCD02283F65C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0988-43E0-9F7F-CCD02283F65C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0988-43E0-9F7F-CCD02283F65C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0988-43E0-9F7F-CCD02283F65C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0988-43E0-9F7F-CCD02283F65C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0988-43E0-9F7F-CCD02283F65C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0988-43E0-9F7F-CCD02283F65C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0988-43E0-9F7F-CCD02283F65C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0988-43E0-9F7F-CCD02283F65C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0988-43E0-9F7F-CCD02283F65C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0988-43E0-9F7F-CCD02283F65C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0988-43E0-9F7F-CCD02283F65C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0988-43E0-9F7F-CCD02283F65C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0988-43E0-9F7F-CCD02283F65C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0988-43E0-9F7F-CCD02283F65C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0988-43E0-9F7F-CCD02283F65C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0988-43E0-9F7F-CCD02283F65C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0988-43E0-9F7F-CCD02283F65C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0988-43E0-9F7F-CCD02283F65C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0988-43E0-9F7F-CCD02283F65C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0988-43E0-9F7F-CCD02283F65C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0988-43E0-9F7F-CCD02283F65C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0988-43E0-9F7F-CCD02283F65C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0988-43E0-9F7F-CCD02283F65C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0988-43E0-9F7F-CCD02283F65C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0988-43E0-9F7F-CCD02283F65C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0988-43E0-9F7F-CCD02283F65C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0988-43E0-9F7F-CCD02283F65C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0988-43E0-9F7F-CCD02283F65C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0988-43E0-9F7F-CCD02283F65C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0988-43E0-9F7F-CCD02283F65C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0988-43E0-9F7F-CCD02283F65C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0988-43E0-9F7F-CCD02283F65C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0988-43E0-9F7F-CCD02283F65C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0988-43E0-9F7F-CCD02283F65C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0988-43E0-9F7F-CCD02283F65C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0988-43E0-9F7F-CCD02283F65C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0988-43E0-9F7F-CCD02283F65C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0988-43E0-9F7F-CCD02283F65C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0988-43E0-9F7F-CCD02283F65C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0988-43E0-9F7F-CCD02283F65C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0988-43E0-9F7F-CCD02283F65C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0988-43E0-9F7F-CCD02283F65C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0988-43E0-9F7F-CCD02283F65C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0988-43E0-9F7F-CCD02283F65C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0988-43E0-9F7F-CCD02283F65C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0988-43E0-9F7F-CCD02283F65C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0988-43E0-9F7F-CCD02283F65C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0988-43E0-9F7F-CCD02283F65C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0988-43E0-9F7F-CCD02283F65C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0988-43E0-9F7F-CCD02283F65C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0988-43E0-9F7F-CCD02283F65C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0988-43E0-9F7F-CCD02283F65C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0988-43E0-9F7F-CCD02283F65C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0988-43E0-9F7F-CCD02283F65C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0988-43E0-9F7F-CCD02283F65C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0988-43E0-9F7F-CCD02283F65C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0988-43E0-9F7F-CCD02283F65C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0988-43E0-9F7F-CCD02283F65C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6-0988-43E0-9F7F-CCD02283F65C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0988-43E0-9F7F-CCD02283F65C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0988-43E0-9F7F-CCD02283F65C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0988-43E0-9F7F-CCD02283F65C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0988-43E0-9F7F-CCD02283F65C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0988-43E0-9F7F-CCD02283F65C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C-0988-43E0-9F7F-CCD02283F65C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0988-43E0-9F7F-CCD02283F65C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0988-43E0-9F7F-CCD02283F65C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0988-43E0-9F7F-CCD02283F65C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0988-43E0-9F7F-CCD02283F65C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0988-43E0-9F7F-CCD02283F65C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2-0988-43E0-9F7F-CCD02283F65C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0988-43E0-9F7F-CCD02283F65C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0988-43E0-9F7F-CCD02283F65C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0988-43E0-9F7F-CCD02283F65C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0988-43E0-9F7F-CCD02283F65C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0988-43E0-9F7F-CCD02283F65C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0988-43E0-9F7F-CCD02283F65C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0988-43E0-9F7F-CCD02283F65C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0988-43E0-9F7F-CCD02283F65C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0988-43E0-9F7F-CCD02283F65C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0988-43E0-9F7F-CCD02283F65C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0988-43E0-9F7F-CCD02283F65C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0988-43E0-9F7F-CCD02283F65C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0988-43E0-9F7F-CCD02283F65C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0988-43E0-9F7F-CCD02283F65C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0988-43E0-9F7F-CCD02283F65C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0988-43E0-9F7F-CCD02283F65C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3-0988-43E0-9F7F-CCD02283F65C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4-0988-43E0-9F7F-CCD02283F65C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5-0988-43E0-9F7F-CCD02283F65C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6-0988-43E0-9F7F-CCD02283F65C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7-0988-43E0-9F7F-CCD02283F65C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8-0988-43E0-9F7F-CCD02283F65C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9-0988-43E0-9F7F-CCD02283F65C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A-0988-43E0-9F7F-CCD02283F65C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B-0988-43E0-9F7F-CCD02283F65C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C-0988-43E0-9F7F-CCD02283F65C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D-0988-43E0-9F7F-CCD02283F65C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E-0988-43E0-9F7F-CCD02283F65C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F-0988-43E0-9F7F-CCD02283F65C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0-0988-43E0-9F7F-CCD02283F65C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1-0988-43E0-9F7F-CCD02283F65C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2-0988-43E0-9F7F-CCD02283F65C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3-0988-43E0-9F7F-CCD02283F65C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4-0988-43E0-9F7F-CCD02283F65C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5-0988-43E0-9F7F-CCD02283F65C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6-0988-43E0-9F7F-CCD02283F65C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7-0988-43E0-9F7F-CCD02283F65C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8-0988-43E0-9F7F-CCD02283F65C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9-0988-43E0-9F7F-CCD02283F65C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A-0988-43E0-9F7F-CCD02283F65C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B-0988-43E0-9F7F-CCD02283F65C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C-0988-43E0-9F7F-CCD02283F65C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D-0988-43E0-9F7F-CCD02283F65C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E-0988-43E0-9F7F-CCD02283F65C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F-0988-43E0-9F7F-CCD02283F65C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0-0988-43E0-9F7F-CCD02283F65C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1-0988-43E0-9F7F-CCD02283F65C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2-0988-43E0-9F7F-CCD02283F65C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3-0988-43E0-9F7F-CCD02283F65C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4-0988-43E0-9F7F-CCD02283F65C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5-0988-43E0-9F7F-CCD02283F65C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6-0988-43E0-9F7F-CCD02283F65C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7-0988-43E0-9F7F-CCD02283F65C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8-0988-43E0-9F7F-CCD02283F65C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9-0988-43E0-9F7F-CCD02283F65C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A-0988-43E0-9F7F-CCD02283F65C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B-0988-43E0-9F7F-CCD02283F65C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C-0988-43E0-9F7F-CCD02283F65C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D-0988-43E0-9F7F-CCD02283F65C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E-0988-43E0-9F7F-CCD02283F65C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F-0988-43E0-9F7F-CCD02283F65C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0-0988-43E0-9F7F-CCD02283F65C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1-0988-43E0-9F7F-CCD02283F65C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2-0988-43E0-9F7F-CCD02283F65C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3-0988-43E0-9F7F-CCD02283F65C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4-0988-43E0-9F7F-CCD02283F65C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5-0988-43E0-9F7F-CCD02283F65C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6-0988-43E0-9F7F-CCD02283F65C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7-0988-43E0-9F7F-CCD02283F65C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8-0988-43E0-9F7F-CCD02283F65C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9-0988-43E0-9F7F-CCD02283F65C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A-0988-43E0-9F7F-CCD02283F65C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B-0988-43E0-9F7F-CCD02283F65C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C-0988-43E0-9F7F-CCD02283F65C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D-0988-43E0-9F7F-CCD02283F65C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E-0988-43E0-9F7F-CCD02283F65C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F-0988-43E0-9F7F-CCD02283F65C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0-0988-43E0-9F7F-CCD02283F65C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1-0988-43E0-9F7F-CCD02283F65C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2-0988-43E0-9F7F-CCD02283F65C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3-0988-43E0-9F7F-CCD02283F65C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4-0988-43E0-9F7F-CCD02283F65C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5-0988-43E0-9F7F-CCD02283F65C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6-0988-43E0-9F7F-CCD02283F65C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7-0988-43E0-9F7F-CCD02283F65C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8-0988-43E0-9F7F-CCD02283F65C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9-0988-43E0-9F7F-CCD02283F65C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A-0988-43E0-9F7F-CCD02283F65C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B-0988-43E0-9F7F-CCD02283F65C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C-0988-43E0-9F7F-CCD02283F65C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D-0988-43E0-9F7F-CCD02283F65C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E-0988-43E0-9F7F-CCD02283F65C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F-0988-43E0-9F7F-CCD02283F65C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0-0988-43E0-9F7F-CCD02283F65C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1-0988-43E0-9F7F-CCD02283F65C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2-0988-43E0-9F7F-CCD02283F65C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3-0988-43E0-9F7F-CCD02283F65C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4-0988-43E0-9F7F-CCD02283F65C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5-0988-43E0-9F7F-CCD02283F65C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6-0988-43E0-9F7F-CCD02283F65C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7-0988-43E0-9F7F-CCD02283F65C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8-0988-43E0-9F7F-CCD02283F65C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9-0988-43E0-9F7F-CCD02283F65C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A-0988-43E0-9F7F-CCD02283F65C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B-0988-43E0-9F7F-CCD02283F65C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C-0988-43E0-9F7F-CCD02283F65C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D-0988-43E0-9F7F-CCD02283F65C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E-0988-43E0-9F7F-CCD02283F65C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F-0988-43E0-9F7F-CCD02283F65C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0-0988-43E0-9F7F-CCD02283F65C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1-0988-43E0-9F7F-CCD02283F65C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2-0988-43E0-9F7F-CCD02283F65C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3-0988-43E0-9F7F-CCD02283F65C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4-0988-43E0-9F7F-CCD02283F65C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5-0988-43E0-9F7F-CCD02283F65C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6-0988-43E0-9F7F-CCD02283F65C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7-0988-43E0-9F7F-CCD02283F65C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8-0988-43E0-9F7F-CCD02283F65C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9-0988-43E0-9F7F-CCD02283F65C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A-0988-43E0-9F7F-CCD02283F65C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B-0988-43E0-9F7F-CCD02283F65C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C-0988-43E0-9F7F-CCD02283F65C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D-0988-43E0-9F7F-CCD02283F65C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E-0988-43E0-9F7F-CCD02283F65C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F-0988-43E0-9F7F-CCD02283F65C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0-0988-43E0-9F7F-CCD02283F65C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1-0988-43E0-9F7F-CCD02283F65C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2-0988-43E0-9F7F-CCD02283F65C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3-0988-43E0-9F7F-CCD02283F65C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4-0988-43E0-9F7F-CCD02283F65C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5-0988-43E0-9F7F-CCD02283F65C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6-0988-43E0-9F7F-CCD02283F65C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7-0988-43E0-9F7F-CCD02283F65C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8-0988-43E0-9F7F-CCD02283F65C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9-0988-43E0-9F7F-CCD02283F65C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A-0988-43E0-9F7F-CCD02283F65C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B-0988-43E0-9F7F-CCD02283F65C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C-0988-43E0-9F7F-CCD02283F65C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D-0988-43E0-9F7F-CCD02283F65C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E-0988-43E0-9F7F-CCD02283F65C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F-0988-43E0-9F7F-CCD02283F65C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0-0988-43E0-9F7F-CCD02283F65C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1-0988-43E0-9F7F-CCD02283F65C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2-0988-43E0-9F7F-CCD02283F65C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3-0988-43E0-9F7F-CCD02283F65C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4-0988-43E0-9F7F-CCD02283F65C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5-0988-43E0-9F7F-CCD02283F65C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6-0988-43E0-9F7F-CCD02283F65C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7-0988-43E0-9F7F-CCD02283F65C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8-0988-43E0-9F7F-CCD02283F65C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9-0988-43E0-9F7F-CCD02283F65C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A-0988-43E0-9F7F-CCD02283F65C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B-0988-43E0-9F7F-CCD02283F65C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C-0988-43E0-9F7F-CCD02283F65C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D-0988-43E0-9F7F-CCD02283F65C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E-0988-43E0-9F7F-CCD02283F65C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F-0988-43E0-9F7F-CCD02283F65C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0-0988-43E0-9F7F-CCD02283F65C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1-0988-43E0-9F7F-CCD02283F65C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2-0988-43E0-9F7F-CCD02283F65C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3-0988-43E0-9F7F-CCD02283F65C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4-0988-43E0-9F7F-CCD02283F65C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5-0988-43E0-9F7F-CCD02283F65C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6-0988-43E0-9F7F-CCD02283F65C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7-0988-43E0-9F7F-CCD02283F65C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8-0988-43E0-9F7F-CCD02283F65C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9-0988-43E0-9F7F-CCD02283F65C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A-0988-43E0-9F7F-CCD02283F65C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B-0988-43E0-9F7F-CCD02283F65C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C-0988-43E0-9F7F-CCD02283F65C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D-0988-43E0-9F7F-CCD02283F65C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E-0988-43E0-9F7F-CCD02283F65C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F-0988-43E0-9F7F-CCD02283F65C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0-0988-43E0-9F7F-CCD02283F65C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1-0988-43E0-9F7F-CCD02283F65C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2-0988-43E0-9F7F-CCD02283F65C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3-0988-43E0-9F7F-CCD02283F65C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4-0988-43E0-9F7F-CCD02283F65C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5-0988-43E0-9F7F-CCD02283F65C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6-0988-43E0-9F7F-CCD02283F65C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7-0988-43E0-9F7F-CCD02283F65C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8-0988-43E0-9F7F-CCD02283F65C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9-0988-43E0-9F7F-CCD02283F65C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A-0988-43E0-9F7F-CCD02283F65C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B-0988-43E0-9F7F-CCD02283F65C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C-0988-43E0-9F7F-CCD02283F65C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D-0988-43E0-9F7F-CCD02283F65C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E-0988-43E0-9F7F-CCD02283F65C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F-0988-43E0-9F7F-CCD02283F65C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0-0988-43E0-9F7F-CCD02283F65C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1-0988-43E0-9F7F-CCD02283F65C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2-0988-43E0-9F7F-CCD02283F65C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3-0988-43E0-9F7F-CCD02283F65C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4-0988-43E0-9F7F-CCD02283F65C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5-0988-43E0-9F7F-CCD02283F65C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6-0988-43E0-9F7F-CCD02283F65C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7-0988-43E0-9F7F-CCD02283F65C}"/>
                </c:ext>
              </c:extLst>
            </c:dLbl>
            <c:dLbl>
              <c:idx val="2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8-0988-43E0-9F7F-CCD02283F65C}"/>
                </c:ext>
              </c:extLst>
            </c:dLbl>
            <c:dLbl>
              <c:idx val="2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9-0988-43E0-9F7F-CCD02283F65C}"/>
                </c:ext>
              </c:extLst>
            </c:dLbl>
            <c:dLbl>
              <c:idx val="2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A-0988-43E0-9F7F-CCD02283F65C}"/>
                </c:ext>
              </c:extLst>
            </c:dLbl>
            <c:dLbl>
              <c:idx val="2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B-0988-43E0-9F7F-CCD02283F65C}"/>
                </c:ext>
              </c:extLst>
            </c:dLbl>
            <c:dLbl>
              <c:idx val="2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C-0988-43E0-9F7F-CCD02283F65C}"/>
                </c:ext>
              </c:extLst>
            </c:dLbl>
            <c:dLbl>
              <c:idx val="3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D-0988-43E0-9F7F-CCD02283F65C}"/>
                </c:ext>
              </c:extLst>
            </c:dLbl>
            <c:dLbl>
              <c:idx val="3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E-0988-43E0-9F7F-CCD02283F65C}"/>
                </c:ext>
              </c:extLst>
            </c:dLbl>
            <c:dLbl>
              <c:idx val="3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F-0988-43E0-9F7F-CCD02283F65C}"/>
                </c:ext>
              </c:extLst>
            </c:dLbl>
            <c:dLbl>
              <c:idx val="3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0-0988-43E0-9F7F-CCD02283F65C}"/>
                </c:ext>
              </c:extLst>
            </c:dLbl>
            <c:dLbl>
              <c:idx val="3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1-0988-43E0-9F7F-CCD02283F65C}"/>
                </c:ext>
              </c:extLst>
            </c:dLbl>
            <c:dLbl>
              <c:idx val="3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2-0988-43E0-9F7F-CCD02283F65C}"/>
                </c:ext>
              </c:extLst>
            </c:dLbl>
            <c:dLbl>
              <c:idx val="3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3-0988-43E0-9F7F-CCD02283F65C}"/>
                </c:ext>
              </c:extLst>
            </c:dLbl>
            <c:dLbl>
              <c:idx val="3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4-0988-43E0-9F7F-CCD02283F65C}"/>
                </c:ext>
              </c:extLst>
            </c:dLbl>
            <c:dLbl>
              <c:idx val="3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5-0988-43E0-9F7F-CCD02283F65C}"/>
                </c:ext>
              </c:extLst>
            </c:dLbl>
            <c:dLbl>
              <c:idx val="3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6-0988-43E0-9F7F-CCD02283F65C}"/>
                </c:ext>
              </c:extLst>
            </c:dLbl>
            <c:dLbl>
              <c:idx val="3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7-0988-43E0-9F7F-CCD02283F65C}"/>
                </c:ext>
              </c:extLst>
            </c:dLbl>
            <c:dLbl>
              <c:idx val="3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8-0988-43E0-9F7F-CCD02283F65C}"/>
                </c:ext>
              </c:extLst>
            </c:dLbl>
            <c:dLbl>
              <c:idx val="3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9-0988-43E0-9F7F-CCD02283F65C}"/>
                </c:ext>
              </c:extLst>
            </c:dLbl>
            <c:dLbl>
              <c:idx val="3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A-0988-43E0-9F7F-CCD02283F65C}"/>
                </c:ext>
              </c:extLst>
            </c:dLbl>
            <c:dLbl>
              <c:idx val="3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B-0988-43E0-9F7F-CCD02283F65C}"/>
                </c:ext>
              </c:extLst>
            </c:dLbl>
            <c:dLbl>
              <c:idx val="3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C-0988-43E0-9F7F-CCD02283F65C}"/>
                </c:ext>
              </c:extLst>
            </c:dLbl>
            <c:dLbl>
              <c:idx val="3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D-0988-43E0-9F7F-CCD02283F65C}"/>
                </c:ext>
              </c:extLst>
            </c:dLbl>
            <c:dLbl>
              <c:idx val="3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E-0988-43E0-9F7F-CCD02283F65C}"/>
                </c:ext>
              </c:extLst>
            </c:dLbl>
            <c:dLbl>
              <c:idx val="3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F-0988-43E0-9F7F-CCD02283F65C}"/>
                </c:ext>
              </c:extLst>
            </c:dLbl>
            <c:dLbl>
              <c:idx val="3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0-0988-43E0-9F7F-CCD02283F65C}"/>
                </c:ext>
              </c:extLst>
            </c:dLbl>
            <c:dLbl>
              <c:idx val="3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1-0988-43E0-9F7F-CCD02283F65C}"/>
                </c:ext>
              </c:extLst>
            </c:dLbl>
            <c:dLbl>
              <c:idx val="3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2-0988-43E0-9F7F-CCD02283F65C}"/>
                </c:ext>
              </c:extLst>
            </c:dLbl>
            <c:dLbl>
              <c:idx val="3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3-0988-43E0-9F7F-CCD02283F65C}"/>
                </c:ext>
              </c:extLst>
            </c:dLbl>
            <c:dLbl>
              <c:idx val="3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4-0988-43E0-9F7F-CCD02283F65C}"/>
                </c:ext>
              </c:extLst>
            </c:dLbl>
            <c:dLbl>
              <c:idx val="3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5-0988-43E0-9F7F-CCD02283F65C}"/>
                </c:ext>
              </c:extLst>
            </c:dLbl>
            <c:dLbl>
              <c:idx val="3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6-0988-43E0-9F7F-CCD02283F65C}"/>
                </c:ext>
              </c:extLst>
            </c:dLbl>
            <c:dLbl>
              <c:idx val="3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7-0988-43E0-9F7F-CCD02283F65C}"/>
                </c:ext>
              </c:extLst>
            </c:dLbl>
            <c:dLbl>
              <c:idx val="3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8-0988-43E0-9F7F-CCD02283F65C}"/>
                </c:ext>
              </c:extLst>
            </c:dLbl>
            <c:dLbl>
              <c:idx val="3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9-0988-43E0-9F7F-CCD02283F65C}"/>
                </c:ext>
              </c:extLst>
            </c:dLbl>
            <c:dLbl>
              <c:idx val="3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A-0988-43E0-9F7F-CCD02283F65C}"/>
                </c:ext>
              </c:extLst>
            </c:dLbl>
            <c:dLbl>
              <c:idx val="3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B-0988-43E0-9F7F-CCD02283F65C}"/>
                </c:ext>
              </c:extLst>
            </c:dLbl>
            <c:dLbl>
              <c:idx val="3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C-0988-43E0-9F7F-CCD02283F65C}"/>
                </c:ext>
              </c:extLst>
            </c:dLbl>
            <c:dLbl>
              <c:idx val="3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D-0988-43E0-9F7F-CCD02283F65C}"/>
                </c:ext>
              </c:extLst>
            </c:dLbl>
            <c:dLbl>
              <c:idx val="3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E-0988-43E0-9F7F-CCD02283F65C}"/>
                </c:ext>
              </c:extLst>
            </c:dLbl>
            <c:dLbl>
              <c:idx val="3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F-0988-43E0-9F7F-CCD02283F65C}"/>
                </c:ext>
              </c:extLst>
            </c:dLbl>
            <c:dLbl>
              <c:idx val="3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0-0988-43E0-9F7F-CCD02283F65C}"/>
                </c:ext>
              </c:extLst>
            </c:dLbl>
            <c:dLbl>
              <c:idx val="3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88-43E0-9F7F-CCD02283F65C}"/>
                </c:ext>
              </c:extLst>
            </c:dLbl>
            <c:dLbl>
              <c:idx val="3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1-0988-43E0-9F7F-CCD02283F65C}"/>
                </c:ext>
              </c:extLst>
            </c:dLbl>
            <c:dLbl>
              <c:idx val="3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2-0988-43E0-9F7F-CCD02283F65C}"/>
                </c:ext>
              </c:extLst>
            </c:dLbl>
            <c:dLbl>
              <c:idx val="3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3-0988-43E0-9F7F-CCD02283F65C}"/>
                </c:ext>
              </c:extLst>
            </c:dLbl>
            <c:dLbl>
              <c:idx val="3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4-0988-43E0-9F7F-CCD02283F65C}"/>
                </c:ext>
              </c:extLst>
            </c:dLbl>
            <c:dLbl>
              <c:idx val="3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5-0988-43E0-9F7F-CCD02283F65C}"/>
                </c:ext>
              </c:extLst>
            </c:dLbl>
            <c:dLbl>
              <c:idx val="3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6-0988-43E0-9F7F-CCD02283F65C}"/>
                </c:ext>
              </c:extLst>
            </c:dLbl>
            <c:dLbl>
              <c:idx val="3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7-0988-43E0-9F7F-CCD02283F65C}"/>
                </c:ext>
              </c:extLst>
            </c:dLbl>
            <c:dLbl>
              <c:idx val="3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8-0988-43E0-9F7F-CCD02283F65C}"/>
                </c:ext>
              </c:extLst>
            </c:dLbl>
            <c:dLbl>
              <c:idx val="3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9-0988-43E0-9F7F-CCD02283F65C}"/>
                </c:ext>
              </c:extLst>
            </c:dLbl>
            <c:dLbl>
              <c:idx val="3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A-0988-43E0-9F7F-CCD02283F65C}"/>
                </c:ext>
              </c:extLst>
            </c:dLbl>
            <c:dLbl>
              <c:idx val="3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B-0988-43E0-9F7F-CCD02283F65C}"/>
                </c:ext>
              </c:extLst>
            </c:dLbl>
            <c:dLbl>
              <c:idx val="3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C-0988-43E0-9F7F-CCD02283F65C}"/>
                </c:ext>
              </c:extLst>
            </c:dLbl>
            <c:dLbl>
              <c:idx val="3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D-0988-43E0-9F7F-CCD02283F65C}"/>
                </c:ext>
              </c:extLst>
            </c:dLbl>
            <c:dLbl>
              <c:idx val="3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E-0988-43E0-9F7F-CCD02283F65C}"/>
                </c:ext>
              </c:extLst>
            </c:dLbl>
            <c:dLbl>
              <c:idx val="3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F-0988-43E0-9F7F-CCD02283F65C}"/>
                </c:ext>
              </c:extLst>
            </c:dLbl>
            <c:dLbl>
              <c:idx val="3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0-0988-43E0-9F7F-CCD02283F65C}"/>
                </c:ext>
              </c:extLst>
            </c:dLbl>
            <c:dLbl>
              <c:idx val="3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1-0988-43E0-9F7F-CCD02283F65C}"/>
                </c:ext>
              </c:extLst>
            </c:dLbl>
            <c:dLbl>
              <c:idx val="3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2-0988-43E0-9F7F-CCD02283F65C}"/>
                </c:ext>
              </c:extLst>
            </c:dLbl>
            <c:dLbl>
              <c:idx val="3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3-0988-43E0-9F7F-CCD02283F65C}"/>
                </c:ext>
              </c:extLst>
            </c:dLbl>
            <c:dLbl>
              <c:idx val="3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4-0988-43E0-9F7F-CCD02283F65C}"/>
                </c:ext>
              </c:extLst>
            </c:dLbl>
            <c:dLbl>
              <c:idx val="3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5-0988-43E0-9F7F-CCD02283F65C}"/>
                </c:ext>
              </c:extLst>
            </c:dLbl>
            <c:dLbl>
              <c:idx val="3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6-0988-43E0-9F7F-CCD02283F65C}"/>
                </c:ext>
              </c:extLst>
            </c:dLbl>
            <c:dLbl>
              <c:idx val="3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7-0988-43E0-9F7F-CCD02283F65C}"/>
                </c:ext>
              </c:extLst>
            </c:dLbl>
            <c:dLbl>
              <c:idx val="3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8-0988-43E0-9F7F-CCD02283F65C}"/>
                </c:ext>
              </c:extLst>
            </c:dLbl>
            <c:dLbl>
              <c:idx val="3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9-0988-43E0-9F7F-CCD02283F65C}"/>
                </c:ext>
              </c:extLst>
            </c:dLbl>
            <c:dLbl>
              <c:idx val="3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A-0988-43E0-9F7F-CCD02283F65C}"/>
                </c:ext>
              </c:extLst>
            </c:dLbl>
            <c:dLbl>
              <c:idx val="3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B-0988-43E0-9F7F-CCD02283F65C}"/>
                </c:ext>
              </c:extLst>
            </c:dLbl>
            <c:dLbl>
              <c:idx val="3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C-0988-43E0-9F7F-CCD02283F65C}"/>
                </c:ext>
              </c:extLst>
            </c:dLbl>
            <c:dLbl>
              <c:idx val="3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D-0988-43E0-9F7F-CCD02283F65C}"/>
                </c:ext>
              </c:extLst>
            </c:dLbl>
            <c:dLbl>
              <c:idx val="3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E-0988-43E0-9F7F-CCD02283F65C}"/>
                </c:ext>
              </c:extLst>
            </c:dLbl>
            <c:dLbl>
              <c:idx val="3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F-0988-43E0-9F7F-CCD02283F65C}"/>
                </c:ext>
              </c:extLst>
            </c:dLbl>
            <c:dLbl>
              <c:idx val="3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0-0988-43E0-9F7F-CCD02283F65C}"/>
                </c:ext>
              </c:extLst>
            </c:dLbl>
            <c:dLbl>
              <c:idx val="3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1-0988-43E0-9F7F-CCD02283F65C}"/>
                </c:ext>
              </c:extLst>
            </c:dLbl>
            <c:dLbl>
              <c:idx val="3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2-0988-43E0-9F7F-CCD02283F65C}"/>
                </c:ext>
              </c:extLst>
            </c:dLbl>
            <c:dLbl>
              <c:idx val="3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3-0988-43E0-9F7F-CCD02283F65C}"/>
                </c:ext>
              </c:extLst>
            </c:dLbl>
            <c:dLbl>
              <c:idx val="3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4-0988-43E0-9F7F-CCD02283F65C}"/>
                </c:ext>
              </c:extLst>
            </c:dLbl>
            <c:dLbl>
              <c:idx val="3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5-0988-43E0-9F7F-CCD02283F65C}"/>
                </c:ext>
              </c:extLst>
            </c:dLbl>
            <c:dLbl>
              <c:idx val="3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6-0988-43E0-9F7F-CCD02283F65C}"/>
                </c:ext>
              </c:extLst>
            </c:dLbl>
            <c:dLbl>
              <c:idx val="3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7-0988-43E0-9F7F-CCD02283F65C}"/>
                </c:ext>
              </c:extLst>
            </c:dLbl>
            <c:dLbl>
              <c:idx val="3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8-0988-43E0-9F7F-CCD02283F65C}"/>
                </c:ext>
              </c:extLst>
            </c:dLbl>
            <c:dLbl>
              <c:idx val="3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9-0988-43E0-9F7F-CCD02283F65C}"/>
                </c:ext>
              </c:extLst>
            </c:dLbl>
            <c:dLbl>
              <c:idx val="3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A-0988-43E0-9F7F-CCD02283F65C}"/>
                </c:ext>
              </c:extLst>
            </c:dLbl>
            <c:dLbl>
              <c:idx val="3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B-0988-43E0-9F7F-CCD02283F65C}"/>
                </c:ext>
              </c:extLst>
            </c:dLbl>
            <c:dLbl>
              <c:idx val="3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C-0988-43E0-9F7F-CCD02283F65C}"/>
                </c:ext>
              </c:extLst>
            </c:dLbl>
            <c:dLbl>
              <c:idx val="3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D-0988-43E0-9F7F-CCD02283F65C}"/>
                </c:ext>
              </c:extLst>
            </c:dLbl>
            <c:dLbl>
              <c:idx val="3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E-0988-43E0-9F7F-CCD02283F65C}"/>
                </c:ext>
              </c:extLst>
            </c:dLbl>
            <c:dLbl>
              <c:idx val="3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F-0988-43E0-9F7F-CCD02283F65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>
                      <a:noFill/>
                    </a:ln>
                  </c:spPr>
                </c15:leaderLines>
              </c:ext>
            </c:extLst>
          </c:dLbls>
          <c:xVal>
            <c:numRef>
              <c:f>'Traj 1'!$D$17:$D$400</c:f>
              <c:numCache>
                <c:formatCode>0</c:formatCode>
                <c:ptCount val="3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2.4414062500000001E-7</c:v>
                </c:pt>
                <c:pt idx="16">
                  <c:v>4.8828125000000001E-7</c:v>
                </c:pt>
                <c:pt idx="17">
                  <c:v>4.8828125000000001E-7</c:v>
                </c:pt>
                <c:pt idx="18">
                  <c:v>4.8828125000000001E-7</c:v>
                </c:pt>
                <c:pt idx="19">
                  <c:v>7.3242187500000002E-7</c:v>
                </c:pt>
                <c:pt idx="20">
                  <c:v>9.7656250000000002E-7</c:v>
                </c:pt>
                <c:pt idx="21">
                  <c:v>9.7656250000000002E-7</c:v>
                </c:pt>
                <c:pt idx="22">
                  <c:v>1.220703125E-6</c:v>
                </c:pt>
                <c:pt idx="23">
                  <c:v>1.46484375E-6</c:v>
                </c:pt>
                <c:pt idx="24">
                  <c:v>1.46484375E-6</c:v>
                </c:pt>
                <c:pt idx="25">
                  <c:v>1.46484375E-6</c:v>
                </c:pt>
                <c:pt idx="26">
                  <c:v>1.708984375E-6</c:v>
                </c:pt>
                <c:pt idx="27">
                  <c:v>1.953125E-6</c:v>
                </c:pt>
                <c:pt idx="28">
                  <c:v>2.1972656250000003E-6</c:v>
                </c:pt>
                <c:pt idx="29">
                  <c:v>2.1972656250000003E-6</c:v>
                </c:pt>
                <c:pt idx="30">
                  <c:v>2.1972656250000003E-6</c:v>
                </c:pt>
                <c:pt idx="31">
                  <c:v>2.1972656250000003E-6</c:v>
                </c:pt>
                <c:pt idx="32">
                  <c:v>2.1972656250000003E-6</c:v>
                </c:pt>
                <c:pt idx="33">
                  <c:v>2.1972656250000003E-6</c:v>
                </c:pt>
                <c:pt idx="34">
                  <c:v>2.1972656250000003E-6</c:v>
                </c:pt>
                <c:pt idx="35">
                  <c:v>2.1972656250000003E-6</c:v>
                </c:pt>
                <c:pt idx="36">
                  <c:v>2.1972656250000003E-6</c:v>
                </c:pt>
                <c:pt idx="37">
                  <c:v>2.1972656250000003E-6</c:v>
                </c:pt>
                <c:pt idx="38">
                  <c:v>2.1972656250000003E-6</c:v>
                </c:pt>
                <c:pt idx="39">
                  <c:v>2.1972656250000003E-6</c:v>
                </c:pt>
                <c:pt idx="40">
                  <c:v>2.1972656250000003E-6</c:v>
                </c:pt>
                <c:pt idx="41">
                  <c:v>2.1972656250000003E-6</c:v>
                </c:pt>
                <c:pt idx="42">
                  <c:v>2.1972656250000003E-6</c:v>
                </c:pt>
                <c:pt idx="43">
                  <c:v>2.1972656250000003E-6</c:v>
                </c:pt>
                <c:pt idx="44">
                  <c:v>2.1972656250000003E-6</c:v>
                </c:pt>
                <c:pt idx="45">
                  <c:v>2.1972656250000003E-6</c:v>
                </c:pt>
                <c:pt idx="46">
                  <c:v>2.1972656250000003E-6</c:v>
                </c:pt>
                <c:pt idx="47">
                  <c:v>2.1972656250000003E-6</c:v>
                </c:pt>
                <c:pt idx="48">
                  <c:v>2.1972656250000003E-6</c:v>
                </c:pt>
                <c:pt idx="49">
                  <c:v>2.1972656250000003E-6</c:v>
                </c:pt>
                <c:pt idx="50">
                  <c:v>2.1972656250000003E-6</c:v>
                </c:pt>
                <c:pt idx="51">
                  <c:v>2.1972656250000003E-6</c:v>
                </c:pt>
                <c:pt idx="52">
                  <c:v>2.1972656250000003E-6</c:v>
                </c:pt>
                <c:pt idx="53">
                  <c:v>2.1972656250000003E-6</c:v>
                </c:pt>
                <c:pt idx="54">
                  <c:v>2.1972656250000003E-6</c:v>
                </c:pt>
                <c:pt idx="55">
                  <c:v>2.6855468750000003E-6</c:v>
                </c:pt>
                <c:pt idx="56">
                  <c:v>2.6855468750000003E-6</c:v>
                </c:pt>
                <c:pt idx="57">
                  <c:v>2.6855468750000003E-6</c:v>
                </c:pt>
                <c:pt idx="58">
                  <c:v>2.6855468750000003E-6</c:v>
                </c:pt>
                <c:pt idx="59">
                  <c:v>2.6855468750000003E-6</c:v>
                </c:pt>
                <c:pt idx="60">
                  <c:v>2.6855468750000003E-6</c:v>
                </c:pt>
                <c:pt idx="61">
                  <c:v>2.6855468750000003E-6</c:v>
                </c:pt>
                <c:pt idx="62">
                  <c:v>2.6855468750000003E-6</c:v>
                </c:pt>
                <c:pt idx="63">
                  <c:v>2.6855468750000003E-6</c:v>
                </c:pt>
                <c:pt idx="64">
                  <c:v>2.6855468750000003E-6</c:v>
                </c:pt>
                <c:pt idx="65">
                  <c:v>2.6855468750000003E-6</c:v>
                </c:pt>
                <c:pt idx="66">
                  <c:v>2.6855468750000003E-6</c:v>
                </c:pt>
                <c:pt idx="67">
                  <c:v>2.6855468750000003E-6</c:v>
                </c:pt>
                <c:pt idx="68">
                  <c:v>2.6855468750000003E-6</c:v>
                </c:pt>
                <c:pt idx="69">
                  <c:v>2.6855468750000003E-6</c:v>
                </c:pt>
                <c:pt idx="70">
                  <c:v>2.6855468750000003E-6</c:v>
                </c:pt>
                <c:pt idx="71">
                  <c:v>2.6855468750000003E-6</c:v>
                </c:pt>
                <c:pt idx="72">
                  <c:v>2.6855468750000003E-6</c:v>
                </c:pt>
                <c:pt idx="73">
                  <c:v>2.6855468750000003E-6</c:v>
                </c:pt>
                <c:pt idx="74">
                  <c:v>2.6855468750000003E-6</c:v>
                </c:pt>
                <c:pt idx="75">
                  <c:v>2.6855468750000003E-6</c:v>
                </c:pt>
                <c:pt idx="76">
                  <c:v>2.6855468750000003E-6</c:v>
                </c:pt>
                <c:pt idx="77">
                  <c:v>2.6855468750000003E-6</c:v>
                </c:pt>
                <c:pt idx="78">
                  <c:v>2.6855468750000003E-6</c:v>
                </c:pt>
                <c:pt idx="79">
                  <c:v>2.6855468750000003E-6</c:v>
                </c:pt>
                <c:pt idx="80">
                  <c:v>2.6855468750000003E-6</c:v>
                </c:pt>
                <c:pt idx="81">
                  <c:v>2.6855468750000003E-6</c:v>
                </c:pt>
                <c:pt idx="82">
                  <c:v>2.6855468750000003E-6</c:v>
                </c:pt>
                <c:pt idx="83">
                  <c:v>2.6855468750000003E-6</c:v>
                </c:pt>
                <c:pt idx="84">
                  <c:v>2.6855468750000003E-6</c:v>
                </c:pt>
                <c:pt idx="85">
                  <c:v>2.6855468750000003E-6</c:v>
                </c:pt>
                <c:pt idx="86">
                  <c:v>2.6855468750000003E-6</c:v>
                </c:pt>
                <c:pt idx="87">
                  <c:v>2.6855468750000003E-6</c:v>
                </c:pt>
                <c:pt idx="88">
                  <c:v>2.6855468750000003E-6</c:v>
                </c:pt>
                <c:pt idx="89">
                  <c:v>2.6855468750000003E-6</c:v>
                </c:pt>
                <c:pt idx="90">
                  <c:v>2.6855468750000003E-6</c:v>
                </c:pt>
                <c:pt idx="91">
                  <c:v>2.6855468750000003E-6</c:v>
                </c:pt>
                <c:pt idx="92">
                  <c:v>2.6855468750000003E-6</c:v>
                </c:pt>
                <c:pt idx="93">
                  <c:v>2.6855468750000003E-6</c:v>
                </c:pt>
                <c:pt idx="94">
                  <c:v>2.6855468750000003E-6</c:v>
                </c:pt>
                <c:pt idx="95">
                  <c:v>2.6855468750000003E-6</c:v>
                </c:pt>
                <c:pt idx="96">
                  <c:v>2.6855468750000003E-6</c:v>
                </c:pt>
                <c:pt idx="97">
                  <c:v>2.6855468750000003E-6</c:v>
                </c:pt>
                <c:pt idx="98">
                  <c:v>2.6855468750000003E-6</c:v>
                </c:pt>
                <c:pt idx="99">
                  <c:v>2.6855468750000003E-6</c:v>
                </c:pt>
                <c:pt idx="100">
                  <c:v>2.6855468750000003E-6</c:v>
                </c:pt>
                <c:pt idx="101">
                  <c:v>2.6855468750000003E-6</c:v>
                </c:pt>
                <c:pt idx="102">
                  <c:v>2.6855468750000003E-6</c:v>
                </c:pt>
                <c:pt idx="103">
                  <c:v>2.6855468750000003E-6</c:v>
                </c:pt>
                <c:pt idx="104">
                  <c:v>2.6855468750000003E-6</c:v>
                </c:pt>
                <c:pt idx="105">
                  <c:v>2.6855468750000003E-6</c:v>
                </c:pt>
                <c:pt idx="106">
                  <c:v>2.6855468750000003E-6</c:v>
                </c:pt>
                <c:pt idx="107">
                  <c:v>2.6855468750000003E-6</c:v>
                </c:pt>
                <c:pt idx="108">
                  <c:v>2.6855468750000003E-6</c:v>
                </c:pt>
                <c:pt idx="109">
                  <c:v>2.6855468750000003E-6</c:v>
                </c:pt>
                <c:pt idx="110">
                  <c:v>2.6855468750000003E-6</c:v>
                </c:pt>
                <c:pt idx="111">
                  <c:v>2.6855468750000003E-6</c:v>
                </c:pt>
                <c:pt idx="112">
                  <c:v>2.6855468750000003E-6</c:v>
                </c:pt>
                <c:pt idx="113">
                  <c:v>2.6855468750000003E-6</c:v>
                </c:pt>
                <c:pt idx="114">
                  <c:v>2.6855468750000003E-6</c:v>
                </c:pt>
                <c:pt idx="115">
                  <c:v>2.6855468750000003E-6</c:v>
                </c:pt>
                <c:pt idx="116">
                  <c:v>2.6855468750000003E-6</c:v>
                </c:pt>
                <c:pt idx="117">
                  <c:v>2.6855468750000003E-6</c:v>
                </c:pt>
                <c:pt idx="118">
                  <c:v>2.6855468750000003E-6</c:v>
                </c:pt>
                <c:pt idx="119">
                  <c:v>2.6855468750000003E-6</c:v>
                </c:pt>
                <c:pt idx="120">
                  <c:v>2.6855468750000003E-6</c:v>
                </c:pt>
                <c:pt idx="121">
                  <c:v>2.6855468750000003E-6</c:v>
                </c:pt>
                <c:pt idx="122">
                  <c:v>2.6855468750000003E-6</c:v>
                </c:pt>
                <c:pt idx="123">
                  <c:v>2.6855468750000003E-6</c:v>
                </c:pt>
                <c:pt idx="124">
                  <c:v>2.6855468750000003E-6</c:v>
                </c:pt>
                <c:pt idx="125">
                  <c:v>2.6855468750000003E-6</c:v>
                </c:pt>
                <c:pt idx="126">
                  <c:v>2.6855468750000003E-6</c:v>
                </c:pt>
                <c:pt idx="127">
                  <c:v>2.6855468750000003E-6</c:v>
                </c:pt>
                <c:pt idx="128">
                  <c:v>2.6855468750000003E-6</c:v>
                </c:pt>
                <c:pt idx="129">
                  <c:v>2.6855468750000003E-6</c:v>
                </c:pt>
                <c:pt idx="130">
                  <c:v>2.6855468750000003E-6</c:v>
                </c:pt>
                <c:pt idx="131">
                  <c:v>2.6855468750000003E-6</c:v>
                </c:pt>
                <c:pt idx="132">
                  <c:v>2.6855468750000003E-6</c:v>
                </c:pt>
                <c:pt idx="133">
                  <c:v>2.6855468750000003E-6</c:v>
                </c:pt>
                <c:pt idx="134">
                  <c:v>2.6855468750000003E-6</c:v>
                </c:pt>
                <c:pt idx="135">
                  <c:v>2.6855468750000003E-6</c:v>
                </c:pt>
                <c:pt idx="136">
                  <c:v>4.7058360278606412E-4</c:v>
                </c:pt>
                <c:pt idx="137">
                  <c:v>2.1184741407632829E-3</c:v>
                </c:pt>
                <c:pt idx="138">
                  <c:v>5.4383931457996368E-3</c:v>
                </c:pt>
                <c:pt idx="139">
                  <c:v>1.0933190632611514E-2</c:v>
                </c:pt>
                <c:pt idx="140">
                  <c:v>1.9116666063666344E-2</c:v>
                </c:pt>
                <c:pt idx="141">
                  <c:v>3.0513705432415009E-2</c:v>
                </c:pt>
                <c:pt idx="142">
                  <c:v>4.5660419952124359E-2</c:v>
                </c:pt>
                <c:pt idx="143">
                  <c:v>6.510428632237017E-2</c:v>
                </c:pt>
                <c:pt idx="144">
                  <c:v>8.9404288593679659E-2</c:v>
                </c:pt>
                <c:pt idx="145">
                  <c:v>0.11913106161914765</c:v>
                </c:pt>
                <c:pt idx="146">
                  <c:v>0.1548670360352844</c:v>
                </c:pt>
                <c:pt idx="147">
                  <c:v>0.19720658479258418</c:v>
                </c:pt>
                <c:pt idx="148">
                  <c:v>0.24675617120228707</c:v>
                </c:pt>
                <c:pt idx="149">
                  <c:v>0.30413449846394358</c:v>
                </c:pt>
                <c:pt idx="150">
                  <c:v>0.36997266064770518</c:v>
                </c:pt>
                <c:pt idx="151">
                  <c:v>0.44491429512016473</c:v>
                </c:pt>
                <c:pt idx="152">
                  <c:v>0.52961573634669179</c:v>
                </c:pt>
                <c:pt idx="153">
                  <c:v>0.62474617107491937</c:v>
                </c:pt>
                <c:pt idx="154">
                  <c:v>0.73098779481370002</c:v>
                </c:pt>
                <c:pt idx="155">
                  <c:v>0.84903596960194405</c:v>
                </c:pt>
                <c:pt idx="156">
                  <c:v>0.97959938299283378</c:v>
                </c:pt>
                <c:pt idx="157">
                  <c:v>1.1234002082254737</c:v>
                </c:pt>
                <c:pt idx="158">
                  <c:v>1.2811742655131966</c:v>
                </c:pt>
                <c:pt idx="159">
                  <c:v>1.4536711843861267</c:v>
                </c:pt>
                <c:pt idx="160">
                  <c:v>1.6416545670479537</c:v>
                </c:pt>
                <c:pt idx="161">
                  <c:v>1.8459021526528523</c:v>
                </c:pt>
                <c:pt idx="162">
                  <c:v>2.0672059824513274</c:v>
                </c:pt>
                <c:pt idx="163">
                  <c:v>2.3063725657146428</c:v>
                </c:pt>
                <c:pt idx="164">
                  <c:v>2.5642230463596065</c:v>
                </c:pt>
                <c:pt idx="165">
                  <c:v>2.8415933702066543</c:v>
                </c:pt>
                <c:pt idx="166">
                  <c:v>3.1393344527352602</c:v>
                </c:pt>
                <c:pt idx="167">
                  <c:v>3.4583123473003505</c:v>
                </c:pt>
                <c:pt idx="168">
                  <c:v>3.7994084136467428</c:v>
                </c:pt>
                <c:pt idx="169">
                  <c:v>4.1635194866647947</c:v>
                </c:pt>
                <c:pt idx="170">
                  <c:v>4.5515580452345317</c:v>
                </c:pt>
                <c:pt idx="171">
                  <c:v>4.9644523810707035</c:v>
                </c:pt>
                <c:pt idx="172">
                  <c:v>5.4031467674132436</c:v>
                </c:pt>
                <c:pt idx="173">
                  <c:v>5.868601627452299</c:v>
                </c:pt>
                <c:pt idx="174">
                  <c:v>6.3617937023406848</c:v>
                </c:pt>
                <c:pt idx="175">
                  <c:v>6.8837162186466152</c:v>
                </c:pt>
                <c:pt idx="176">
                  <c:v>7.4353790550907135</c:v>
                </c:pt>
                <c:pt idx="177">
                  <c:v>8.0178089084173543</c:v>
                </c:pt>
                <c:pt idx="178">
                  <c:v>8.6320494582201341</c:v>
                </c:pt>
                <c:pt idx="179">
                  <c:v>9.2791615305556903</c:v>
                </c:pt>
                <c:pt idx="180">
                  <c:v>9.960223260151686</c:v>
                </c:pt>
                <c:pt idx="181">
                  <c:v>10.676330251026432</c:v>
                </c:pt>
                <c:pt idx="182">
                  <c:v>11.428595735313369</c:v>
                </c:pt>
                <c:pt idx="183">
                  <c:v>12.218150730085092</c:v>
                </c:pt>
                <c:pt idx="184">
                  <c:v>13.046144191954284</c:v>
                </c:pt>
                <c:pt idx="185">
                  <c:v>13.913743169231338</c:v>
                </c:pt>
                <c:pt idx="186">
                  <c:v>14.82213295139605</c:v>
                </c:pt>
                <c:pt idx="187">
                  <c:v>15.772517215637489</c:v>
                </c:pt>
                <c:pt idx="188">
                  <c:v>16.766118170210625</c:v>
                </c:pt>
                <c:pt idx="189">
                  <c:v>17.804176694341002</c:v>
                </c:pt>
                <c:pt idx="190">
                  <c:v>18.887952474401331</c:v>
                </c:pt>
                <c:pt idx="191">
                  <c:v>20.018724136073139</c:v>
                </c:pt>
                <c:pt idx="192">
                  <c:v>21.197789372195952</c:v>
                </c:pt>
                <c:pt idx="193">
                  <c:v>22.426465065999885</c:v>
                </c:pt>
                <c:pt idx="194">
                  <c:v>23.706087409395256</c:v>
                </c:pt>
                <c:pt idx="195">
                  <c:v>25.038012015996031</c:v>
                </c:pt>
                <c:pt idx="196">
                  <c:v>26.423614028528796</c:v>
                </c:pt>
                <c:pt idx="197">
                  <c:v>27.864288220277984</c:v>
                </c:pt>
                <c:pt idx="198">
                  <c:v>29.361449090197215</c:v>
                </c:pt>
                <c:pt idx="199">
                  <c:v>30.916530951319725</c:v>
                </c:pt>
                <c:pt idx="200">
                  <c:v>32.530988012057257</c:v>
                </c:pt>
                <c:pt idx="201">
                  <c:v>34.20629445000877</c:v>
                </c:pt>
                <c:pt idx="202">
                  <c:v>35.943944477849634</c:v>
                </c:pt>
                <c:pt idx="203">
                  <c:v>37.745452400875273</c:v>
                </c:pt>
                <c:pt idx="204">
                  <c:v>39.612352665762415</c:v>
                </c:pt>
                <c:pt idx="205">
                  <c:v>41.546199900097214</c:v>
                </c:pt>
                <c:pt idx="206">
                  <c:v>43.548568942194805</c:v>
                </c:pt>
                <c:pt idx="207">
                  <c:v>45.621054860737644</c:v>
                </c:pt>
                <c:pt idx="208">
                  <c:v>47.765272963744124</c:v>
                </c:pt>
                <c:pt idx="209">
                  <c:v>49.982858796353916</c:v>
                </c:pt>
                <c:pt idx="210">
                  <c:v>52.275468126915861</c:v>
                </c:pt>
                <c:pt idx="211">
                  <c:v>54.644776920846198</c:v>
                </c:pt>
                <c:pt idx="212">
                  <c:v>57.092481301713732</c:v>
                </c:pt>
                <c:pt idx="213">
                  <c:v>59.620297498995434</c:v>
                </c:pt>
                <c:pt idx="214">
                  <c:v>62.229961781926917</c:v>
                </c:pt>
                <c:pt idx="215">
                  <c:v>64.923230378868993</c:v>
                </c:pt>
                <c:pt idx="216">
                  <c:v>67.701879381597507</c:v>
                </c:pt>
                <c:pt idx="217">
                  <c:v>70.567704633900433</c:v>
                </c:pt>
                <c:pt idx="218">
                  <c:v>73.522521603871141</c:v>
                </c:pt>
                <c:pt idx="219">
                  <c:v>76.568165239256345</c:v>
                </c:pt>
                <c:pt idx="220">
                  <c:v>79.706489805227619</c:v>
                </c:pt>
                <c:pt idx="221">
                  <c:v>82.93936870390597</c:v>
                </c:pt>
                <c:pt idx="222">
                  <c:v>86.26869427499409</c:v>
                </c:pt>
                <c:pt idx="223">
                  <c:v>89.696377576821035</c:v>
                </c:pt>
                <c:pt idx="224">
                  <c:v>93.22434814712453</c:v>
                </c:pt>
                <c:pt idx="225">
                  <c:v>96.854553742879318</c:v>
                </c:pt>
                <c:pt idx="226">
                  <c:v>100.58896005845862</c:v>
                </c:pt>
                <c:pt idx="227">
                  <c:v>104.42955042142398</c:v>
                </c:pt>
                <c:pt idx="228">
                  <c:v>108.37832546522516</c:v>
                </c:pt>
                <c:pt idx="229">
                  <c:v>112.43730277808291</c:v>
                </c:pt>
                <c:pt idx="230">
                  <c:v>116.60851652732515</c:v>
                </c:pt>
                <c:pt idx="231">
                  <c:v>120.89401705844142</c:v>
                </c:pt>
                <c:pt idx="232">
                  <c:v>125.29587046811916</c:v>
                </c:pt>
                <c:pt idx="233">
                  <c:v>129.81615815051597</c:v>
                </c:pt>
                <c:pt idx="234">
                  <c:v>134.4569763160292</c:v>
                </c:pt>
                <c:pt idx="235">
                  <c:v>139.22043548181676</c:v>
                </c:pt>
                <c:pt idx="236">
                  <c:v>144.10865993333002</c:v>
                </c:pt>
                <c:pt idx="237">
                  <c:v>149.1237871561155</c:v>
                </c:pt>
                <c:pt idx="238">
                  <c:v>154.26796723715051</c:v>
                </c:pt>
                <c:pt idx="239">
                  <c:v>159.54336223498404</c:v>
                </c:pt>
                <c:pt idx="240">
                  <c:v>164.95214551795553</c:v>
                </c:pt>
                <c:pt idx="241">
                  <c:v>170.49650106977739</c:v>
                </c:pt>
                <c:pt idx="242">
                  <c:v>176.17862276177712</c:v>
                </c:pt>
                <c:pt idx="243">
                  <c:v>182.00071359110274</c:v>
                </c:pt>
                <c:pt idx="244">
                  <c:v>187.96498488421622</c:v>
                </c:pt>
                <c:pt idx="245">
                  <c:v>194.07365546500915</c:v>
                </c:pt>
                <c:pt idx="246">
                  <c:v>200.32895078689674</c:v>
                </c:pt>
                <c:pt idx="247">
                  <c:v>206.7331020282642</c:v>
                </c:pt>
                <c:pt idx="248">
                  <c:v>213.28834515066842</c:v>
                </c:pt>
                <c:pt idx="249">
                  <c:v>219.99691991920841</c:v>
                </c:pt>
                <c:pt idx="250">
                  <c:v>226.86106888452616</c:v>
                </c:pt>
                <c:pt idx="251">
                  <c:v>233.8830363259099</c:v>
                </c:pt>
                <c:pt idx="252">
                  <c:v>241.06506715501473</c:v>
                </c:pt>
                <c:pt idx="253">
                  <c:v>248.40940577975195</c:v>
                </c:pt>
                <c:pt idx="254">
                  <c:v>255.91829492792837</c:v>
                </c:pt>
                <c:pt idx="255">
                  <c:v>263.59397443026467</c:v>
                </c:pt>
                <c:pt idx="256">
                  <c:v>271.43867996246252</c:v>
                </c:pt>
                <c:pt idx="257">
                  <c:v>279.45464174603904</c:v>
                </c:pt>
                <c:pt idx="258">
                  <c:v>287.64408320769223</c:v>
                </c:pt>
                <c:pt idx="259">
                  <c:v>296.00921959701992</c:v>
                </c:pt>
                <c:pt idx="260">
                  <c:v>304.55225656246341</c:v>
                </c:pt>
                <c:pt idx="261">
                  <c:v>313.27538868541546</c:v>
                </c:pt>
                <c:pt idx="262">
                  <c:v>322.18079797248168</c:v>
                </c:pt>
                <c:pt idx="263">
                  <c:v>331.27065230596298</c:v>
                </c:pt>
                <c:pt idx="264">
                  <c:v>340.54710385268669</c:v>
                </c:pt>
                <c:pt idx="265">
                  <c:v>350.01228743138859</c:v>
                </c:pt>
                <c:pt idx="266">
                  <c:v>359.66831883892155</c:v>
                </c:pt>
                <c:pt idx="267">
                  <c:v>369.51729313564738</c:v>
                </c:pt>
                <c:pt idx="268">
                  <c:v>379.56128289045017</c:v>
                </c:pt>
                <c:pt idx="269">
                  <c:v>389.80233638589152</c:v>
                </c:pt>
                <c:pt idx="270">
                  <c:v>400.24247578411314</c:v>
                </c:pt>
                <c:pt idx="271">
                  <c:v>410.883695254195</c:v>
                </c:pt>
                <c:pt idx="272">
                  <c:v>421.72795906175719</c:v>
                </c:pt>
                <c:pt idx="273">
                  <c:v>432.77719962169789</c:v>
                </c:pt>
                <c:pt idx="274">
                  <c:v>444.03331551506022</c:v>
                </c:pt>
                <c:pt idx="275">
                  <c:v>455.49816947111907</c:v>
                </c:pt>
                <c:pt idx="276">
                  <c:v>467.17358631588684</c:v>
                </c:pt>
                <c:pt idx="277">
                  <c:v>479.06135088834287</c:v>
                </c:pt>
                <c:pt idx="278">
                  <c:v>491.1632059258053</c:v>
                </c:pt>
                <c:pt idx="279">
                  <c:v>503.4808499199674</c:v>
                </c:pt>
                <c:pt idx="280">
                  <c:v>516.0159349452432</c:v>
                </c:pt>
                <c:pt idx="281">
                  <c:v>528.77006446117696</c:v>
                </c:pt>
                <c:pt idx="282">
                  <c:v>541.74479109079198</c:v>
                </c:pt>
                <c:pt idx="283">
                  <c:v>554.94161437686569</c:v>
                </c:pt>
                <c:pt idx="284">
                  <c:v>568.36197851824772</c:v>
                </c:pt>
                <c:pt idx="285">
                  <c:v>582.00727008844694</c:v>
                </c:pt>
                <c:pt idx="286">
                  <c:v>595.87881573883919</c:v>
                </c:pt>
                <c:pt idx="287">
                  <c:v>609.97787988896721</c:v>
                </c:pt>
                <c:pt idx="288">
                  <c:v>624.30566240652445</c:v>
                </c:pt>
                <c:pt idx="289">
                  <c:v>638.86329627973146</c:v>
                </c:pt>
                <c:pt idx="290">
                  <c:v>653.65184528493398</c:v>
                </c:pt>
                <c:pt idx="291">
                  <c:v>668.67230165237152</c:v>
                </c:pt>
                <c:pt idx="292">
                  <c:v>683.9255837331732</c:v>
                </c:pt>
                <c:pt idx="293">
                  <c:v>699.41253367076058</c:v>
                </c:pt>
                <c:pt idx="294">
                  <c:v>715.13391507993765</c:v>
                </c:pt>
                <c:pt idx="295">
                  <c:v>731.09041073706658</c:v>
                </c:pt>
                <c:pt idx="296">
                  <c:v>747.28262028482072</c:v>
                </c:pt>
                <c:pt idx="297">
                  <c:v>763.71105795511869</c:v>
                </c:pt>
                <c:pt idx="298">
                  <c:v>780.37615031392579</c:v>
                </c:pt>
                <c:pt idx="299">
                  <c:v>797.27823403171487</c:v>
                </c:pt>
                <c:pt idx="300">
                  <c:v>814.41755368345252</c:v>
                </c:pt>
                <c:pt idx="301">
                  <c:v>831.79425958206298</c:v>
                </c:pt>
                <c:pt idx="302">
                  <c:v>849.40840564939322</c:v>
                </c:pt>
                <c:pt idx="303">
                  <c:v>867.25994732877393</c:v>
                </c:pt>
                <c:pt idx="304">
                  <c:v>885.34873954332409</c:v>
                </c:pt>
                <c:pt idx="305">
                  <c:v>903.67453470420651</c:v>
                </c:pt>
                <c:pt idx="306">
                  <c:v>922.23698077308052</c:v>
                </c:pt>
                <c:pt idx="307">
                  <c:v>941.03561938303699</c:v>
                </c:pt>
                <c:pt idx="308">
                  <c:v>960.06988402232571</c:v>
                </c:pt>
                <c:pt idx="309">
                  <c:v>979.33909828520291</c:v>
                </c:pt>
                <c:pt idx="310">
                  <c:v>998.84247419423423</c:v>
                </c:pt>
                <c:pt idx="311">
                  <c:v>1018.5791105983853</c:v>
                </c:pt>
                <c:pt idx="312">
                  <c:v>1038.5479916512195</c:v>
                </c:pt>
                <c:pt idx="313">
                  <c:v>1058.7479853734972</c:v>
                </c:pt>
                <c:pt idx="314">
                  <c:v>1079.177842304435</c:v>
                </c:pt>
                <c:pt idx="315">
                  <c:v>1099.8361942458389</c:v>
                </c:pt>
                <c:pt idx="316">
                  <c:v>1120.7215531032623</c:v>
                </c:pt>
                <c:pt idx="317">
                  <c:v>1141.8323098282733</c:v>
                </c:pt>
                <c:pt idx="318">
                  <c:v>1163.1667334658296</c:v>
                </c:pt>
                <c:pt idx="319">
                  <c:v>1184.7229703106655</c:v>
                </c:pt>
                <c:pt idx="320">
                  <c:v>1206.4990431764875</c:v>
                </c:pt>
                <c:pt idx="321">
                  <c:v>1228.4928507816551</c:v>
                </c:pt>
                <c:pt idx="322">
                  <c:v>1250.7021672548881</c:v>
                </c:pt>
                <c:pt idx="323">
                  <c:v>1273.1246417644033</c:v>
                </c:pt>
                <c:pt idx="324">
                  <c:v>1295.7577982737155</c:v>
                </c:pt>
                <c:pt idx="325">
                  <c:v>1318.5990354271785</c:v>
                </c:pt>
                <c:pt idx="326">
                  <c:v>1341.6456265681525</c:v>
                </c:pt>
                <c:pt idx="327">
                  <c:v>1364.8947198924936</c:v>
                </c:pt>
                <c:pt idx="328">
                  <c:v>1388.3433387398547</c:v>
                </c:pt>
                <c:pt idx="329">
                  <c:v>1411.9883820250711</c:v>
                </c:pt>
                <c:pt idx="330">
                  <c:v>1435.8266248116756</c:v>
                </c:pt>
                <c:pt idx="331">
                  <c:v>1459.8547190293507</c:v>
                </c:pt>
                <c:pt idx="332">
                  <c:v>1484.0691943368756</c:v>
                </c:pt>
                <c:pt idx="333">
                  <c:v>1508.4664591318717</c:v>
                </c:pt>
                <c:pt idx="334">
                  <c:v>1533.0428017083791</c:v>
                </c:pt>
                <c:pt idx="335">
                  <c:v>1557.7943915630249</c:v>
                </c:pt>
                <c:pt idx="336">
                  <c:v>1582.7172808502617</c:v>
                </c:pt>
                <c:pt idx="337">
                  <c:v>1607.8074059868648</c:v>
                </c:pt>
                <c:pt idx="338">
                  <c:v>1633.06058940558</c:v>
                </c:pt>
                <c:pt idx="339">
                  <c:v>1658.472541457515</c:v>
                </c:pt>
                <c:pt idx="340">
                  <c:v>1684.0388624625625</c:v>
                </c:pt>
                <c:pt idx="341">
                  <c:v>1709.755044906831</c:v>
                </c:pt>
                <c:pt idx="342">
                  <c:v>1735.6164757857521</c:v>
                </c:pt>
                <c:pt idx="343">
                  <c:v>1761.6184390912163</c:v>
                </c:pt>
                <c:pt idx="344">
                  <c:v>1787.7561184407768</c:v>
                </c:pt>
                <c:pt idx="345">
                  <c:v>1814.0245998466457</c:v>
                </c:pt>
                <c:pt idx="346">
                  <c:v>1840.4188746218938</c:v>
                </c:pt>
                <c:pt idx="347">
                  <c:v>1866.9338424209564</c:v>
                </c:pt>
                <c:pt idx="348">
                  <c:v>1893.5643144112357</c:v>
                </c:pt>
                <c:pt idx="349">
                  <c:v>1920.3050165722909</c:v>
                </c:pt>
                <c:pt idx="350">
                  <c:v>1947.1505931188049</c:v>
                </c:pt>
                <c:pt idx="351">
                  <c:v>1974.0956100432263</c:v>
                </c:pt>
                <c:pt idx="352">
                  <c:v>2001.1345587737007</c:v>
                </c:pt>
                <c:pt idx="353">
                  <c:v>2028.2618599426235</c:v>
                </c:pt>
                <c:pt idx="354">
                  <c:v>2055.4718672608838</c:v>
                </c:pt>
                <c:pt idx="355">
                  <c:v>2082.7588714926092</c:v>
                </c:pt>
                <c:pt idx="356">
                  <c:v>2110.1171045249721</c:v>
                </c:pt>
                <c:pt idx="357">
                  <c:v>2137.5407435273837</c:v>
                </c:pt>
                <c:pt idx="358">
                  <c:v>2165.023915194181</c:v>
                </c:pt>
                <c:pt idx="359">
                  <c:v>2192.5607000647019</c:v>
                </c:pt>
                <c:pt idx="360">
                  <c:v>2220.145136914447</c:v>
                </c:pt>
                <c:pt idx="361">
                  <c:v>2247.771227210847</c:v>
                </c:pt>
                <c:pt idx="362">
                  <c:v>2275.4329396269959</c:v>
                </c:pt>
                <c:pt idx="363">
                  <c:v>2303.124214606551</c:v>
                </c:pt>
                <c:pt idx="364">
                  <c:v>2330.8389689728797</c:v>
                </c:pt>
                <c:pt idx="365">
                  <c:v>2358.5711005754138</c:v>
                </c:pt>
                <c:pt idx="366">
                  <c:v>2386.3144929660771</c:v>
                </c:pt>
                <c:pt idx="367">
                  <c:v>2414.0630200985729</c:v>
                </c:pt>
                <c:pt idx="368">
                  <c:v>2441.8105510432574</c:v>
                </c:pt>
                <c:pt idx="369">
                  <c:v>2469.5509547102888</c:v>
                </c:pt>
                <c:pt idx="370">
                  <c:v>2497.2781045737083</c:v>
                </c:pt>
                <c:pt idx="371">
                  <c:v>2524.9858833891199</c:v>
                </c:pt>
                <c:pt idx="372">
                  <c:v>2552.6681878976378</c:v>
                </c:pt>
                <c:pt idx="373">
                  <c:v>2580.3189335088118</c:v>
                </c:pt>
                <c:pt idx="374">
                  <c:v>2607.9320589552908</c:v>
                </c:pt>
                <c:pt idx="375">
                  <c:v>2635.5015309120558</c:v>
                </c:pt>
                <c:pt idx="376">
                  <c:v>2663.0213485731465</c:v>
                </c:pt>
                <c:pt idx="377">
                  <c:v>2690.4855481789036</c:v>
                </c:pt>
                <c:pt idx="378">
                  <c:v>2717.8882074868861</c:v>
                </c:pt>
                <c:pt idx="379">
                  <c:v>2745.2234501797529</c:v>
                </c:pt>
                <c:pt idx="380">
                  <c:v>2772.4854502035655</c:v>
                </c:pt>
                <c:pt idx="381">
                  <c:v>2799.668436030136</c:v>
                </c:pt>
                <c:pt idx="382">
                  <c:v>2826.766694837238</c:v>
                </c:pt>
                <c:pt idx="383">
                  <c:v>2853.7745766006997</c:v>
                </c:pt>
              </c:numCache>
            </c:numRef>
          </c:xVal>
          <c:yVal>
            <c:numRef>
              <c:f>'Traj 1'!$E$17:$E$400</c:f>
              <c:numCache>
                <c:formatCode>0.0</c:formatCode>
                <c:ptCount val="384"/>
                <c:pt idx="0">
                  <c:v>9.9999999999999995E-7</c:v>
                </c:pt>
                <c:pt idx="1">
                  <c:v>9.9999999999999995E-7</c:v>
                </c:pt>
                <c:pt idx="2">
                  <c:v>9.9999999999999995E-7</c:v>
                </c:pt>
                <c:pt idx="3">
                  <c:v>9.9999999999999995E-7</c:v>
                </c:pt>
                <c:pt idx="4">
                  <c:v>9.9999999999999995E-7</c:v>
                </c:pt>
                <c:pt idx="5">
                  <c:v>9.9999999999999995E-7</c:v>
                </c:pt>
                <c:pt idx="6">
                  <c:v>9.9999999999999995E-7</c:v>
                </c:pt>
                <c:pt idx="7">
                  <c:v>9.9999999999999995E-7</c:v>
                </c:pt>
                <c:pt idx="8">
                  <c:v>9.9999999999999995E-7</c:v>
                </c:pt>
                <c:pt idx="9">
                  <c:v>9.9999999999999995E-7</c:v>
                </c:pt>
                <c:pt idx="10">
                  <c:v>9.9999999999999995E-7</c:v>
                </c:pt>
                <c:pt idx="11">
                  <c:v>9.9999999999999995E-7</c:v>
                </c:pt>
                <c:pt idx="12">
                  <c:v>9.9999999999999995E-7</c:v>
                </c:pt>
                <c:pt idx="13">
                  <c:v>9.9999999999999995E-7</c:v>
                </c:pt>
                <c:pt idx="14">
                  <c:v>9.9999999999999995E-7</c:v>
                </c:pt>
                <c:pt idx="15">
                  <c:v>9.9999999999999995E-7</c:v>
                </c:pt>
                <c:pt idx="16">
                  <c:v>9.9999999999999995E-7</c:v>
                </c:pt>
                <c:pt idx="17">
                  <c:v>9.9999999999999995E-7</c:v>
                </c:pt>
                <c:pt idx="18">
                  <c:v>9.9999999999999995E-7</c:v>
                </c:pt>
                <c:pt idx="19">
                  <c:v>9.9999999999999995E-7</c:v>
                </c:pt>
                <c:pt idx="20">
                  <c:v>9.9999999999999995E-7</c:v>
                </c:pt>
                <c:pt idx="21">
                  <c:v>9.9999999999999995E-7</c:v>
                </c:pt>
                <c:pt idx="22">
                  <c:v>9.9999999999999995E-7</c:v>
                </c:pt>
                <c:pt idx="23">
                  <c:v>9.9999999999999995E-7</c:v>
                </c:pt>
                <c:pt idx="24">
                  <c:v>9.9999999999999995E-7</c:v>
                </c:pt>
                <c:pt idx="25">
                  <c:v>9.9999999999999995E-7</c:v>
                </c:pt>
                <c:pt idx="26">
                  <c:v>9.9999999999999995E-7</c:v>
                </c:pt>
                <c:pt idx="27">
                  <c:v>9.9999999999999995E-7</c:v>
                </c:pt>
                <c:pt idx="28">
                  <c:v>9.9999999999999995E-7</c:v>
                </c:pt>
                <c:pt idx="29">
                  <c:v>9.9999999999999995E-7</c:v>
                </c:pt>
                <c:pt idx="30">
                  <c:v>9.9999999999999995E-7</c:v>
                </c:pt>
                <c:pt idx="31">
                  <c:v>9.9999999999999995E-7</c:v>
                </c:pt>
                <c:pt idx="32">
                  <c:v>9.9999999999999995E-7</c:v>
                </c:pt>
                <c:pt idx="33">
                  <c:v>9.9999999999999995E-7</c:v>
                </c:pt>
                <c:pt idx="34">
                  <c:v>9.9999999999999995E-7</c:v>
                </c:pt>
                <c:pt idx="35">
                  <c:v>9.9999999999999995E-7</c:v>
                </c:pt>
                <c:pt idx="36">
                  <c:v>9.9999999999999995E-7</c:v>
                </c:pt>
                <c:pt idx="37">
                  <c:v>9.9999999999999995E-7</c:v>
                </c:pt>
                <c:pt idx="38">
                  <c:v>9.9999999999999995E-7</c:v>
                </c:pt>
                <c:pt idx="39">
                  <c:v>9.9999999999999995E-7</c:v>
                </c:pt>
                <c:pt idx="40">
                  <c:v>9.9999999999999995E-7</c:v>
                </c:pt>
                <c:pt idx="41">
                  <c:v>9.9999999999999995E-7</c:v>
                </c:pt>
                <c:pt idx="42">
                  <c:v>9.9999999999999995E-7</c:v>
                </c:pt>
                <c:pt idx="43">
                  <c:v>9.9999999999999995E-7</c:v>
                </c:pt>
                <c:pt idx="44">
                  <c:v>9.9999999999999995E-7</c:v>
                </c:pt>
                <c:pt idx="45">
                  <c:v>9.9999999999999995E-7</c:v>
                </c:pt>
                <c:pt idx="46">
                  <c:v>9.9999999999999995E-7</c:v>
                </c:pt>
                <c:pt idx="47">
                  <c:v>9.9999999999999995E-7</c:v>
                </c:pt>
                <c:pt idx="48">
                  <c:v>9.9999999999999995E-7</c:v>
                </c:pt>
                <c:pt idx="49">
                  <c:v>9.9999999999999995E-7</c:v>
                </c:pt>
                <c:pt idx="50">
                  <c:v>9.9999999999999995E-7</c:v>
                </c:pt>
                <c:pt idx="51">
                  <c:v>9.9999999999999995E-7</c:v>
                </c:pt>
                <c:pt idx="52">
                  <c:v>9.9999999999999995E-7</c:v>
                </c:pt>
                <c:pt idx="53">
                  <c:v>9.9999999999999995E-7</c:v>
                </c:pt>
                <c:pt idx="54">
                  <c:v>9.9999999999999995E-7</c:v>
                </c:pt>
                <c:pt idx="55">
                  <c:v>9.9999999999999995E-7</c:v>
                </c:pt>
                <c:pt idx="56">
                  <c:v>9.9999999999999995E-7</c:v>
                </c:pt>
                <c:pt idx="57">
                  <c:v>9.9999999999999995E-7</c:v>
                </c:pt>
                <c:pt idx="58">
                  <c:v>9.9999999999999995E-7</c:v>
                </c:pt>
                <c:pt idx="59">
                  <c:v>9.9999999999999995E-7</c:v>
                </c:pt>
                <c:pt idx="60">
                  <c:v>9.9999999999999995E-7</c:v>
                </c:pt>
                <c:pt idx="61">
                  <c:v>9.9999999999999995E-7</c:v>
                </c:pt>
                <c:pt idx="62">
                  <c:v>9.9999999999999995E-7</c:v>
                </c:pt>
                <c:pt idx="63">
                  <c:v>9.9999999999999995E-7</c:v>
                </c:pt>
                <c:pt idx="64">
                  <c:v>9.9999999999999995E-7</c:v>
                </c:pt>
                <c:pt idx="65">
                  <c:v>9.9999999999999995E-7</c:v>
                </c:pt>
                <c:pt idx="66">
                  <c:v>9.9999999999999995E-7</c:v>
                </c:pt>
                <c:pt idx="67">
                  <c:v>9.9999999999999995E-7</c:v>
                </c:pt>
                <c:pt idx="68">
                  <c:v>9.9999999999999995E-7</c:v>
                </c:pt>
                <c:pt idx="69">
                  <c:v>9.9999999999999995E-7</c:v>
                </c:pt>
                <c:pt idx="70">
                  <c:v>9.9999999999999995E-7</c:v>
                </c:pt>
                <c:pt idx="71">
                  <c:v>9.9999999999999995E-7</c:v>
                </c:pt>
                <c:pt idx="72">
                  <c:v>9.9999999999999995E-7</c:v>
                </c:pt>
                <c:pt idx="73">
                  <c:v>9.9999999999999995E-7</c:v>
                </c:pt>
                <c:pt idx="74">
                  <c:v>9.9999999999999995E-7</c:v>
                </c:pt>
                <c:pt idx="75">
                  <c:v>9.9999999999999995E-7</c:v>
                </c:pt>
                <c:pt idx="76">
                  <c:v>9.9999999999999995E-7</c:v>
                </c:pt>
                <c:pt idx="77">
                  <c:v>9.9999999999999995E-7</c:v>
                </c:pt>
                <c:pt idx="78">
                  <c:v>9.9999999999999995E-7</c:v>
                </c:pt>
                <c:pt idx="79">
                  <c:v>9.9999999999999995E-7</c:v>
                </c:pt>
                <c:pt idx="80">
                  <c:v>9.9999999999999995E-7</c:v>
                </c:pt>
                <c:pt idx="81">
                  <c:v>9.9999999999999995E-7</c:v>
                </c:pt>
                <c:pt idx="82">
                  <c:v>9.9999999999999995E-7</c:v>
                </c:pt>
                <c:pt idx="83">
                  <c:v>9.9999999999999995E-7</c:v>
                </c:pt>
                <c:pt idx="84">
                  <c:v>9.9999999999999995E-7</c:v>
                </c:pt>
                <c:pt idx="85">
                  <c:v>9.9999999999999995E-7</c:v>
                </c:pt>
                <c:pt idx="86">
                  <c:v>9.9999999999999995E-7</c:v>
                </c:pt>
                <c:pt idx="87">
                  <c:v>9.9999999999999995E-7</c:v>
                </c:pt>
                <c:pt idx="88">
                  <c:v>9.9999999999999995E-7</c:v>
                </c:pt>
                <c:pt idx="89">
                  <c:v>9.9999999999999995E-7</c:v>
                </c:pt>
                <c:pt idx="90">
                  <c:v>9.9999999999999995E-7</c:v>
                </c:pt>
                <c:pt idx="91">
                  <c:v>9.9999999999999995E-7</c:v>
                </c:pt>
                <c:pt idx="92">
                  <c:v>9.9999999999999995E-7</c:v>
                </c:pt>
                <c:pt idx="93">
                  <c:v>9.9999999999999995E-7</c:v>
                </c:pt>
                <c:pt idx="94">
                  <c:v>9.9999999999999995E-7</c:v>
                </c:pt>
                <c:pt idx="95">
                  <c:v>9.9999999999999995E-7</c:v>
                </c:pt>
                <c:pt idx="96">
                  <c:v>9.9999999999999995E-7</c:v>
                </c:pt>
                <c:pt idx="97">
                  <c:v>9.9999999999999995E-7</c:v>
                </c:pt>
                <c:pt idx="98">
                  <c:v>9.9999999999999995E-7</c:v>
                </c:pt>
                <c:pt idx="99">
                  <c:v>9.9999999999999995E-7</c:v>
                </c:pt>
                <c:pt idx="100">
                  <c:v>9.9999999999999995E-7</c:v>
                </c:pt>
                <c:pt idx="101">
                  <c:v>9.9999999999999995E-7</c:v>
                </c:pt>
                <c:pt idx="102">
                  <c:v>9.9999999999999995E-7</c:v>
                </c:pt>
                <c:pt idx="103">
                  <c:v>9.9999999999999995E-7</c:v>
                </c:pt>
                <c:pt idx="104">
                  <c:v>9.9999999999999995E-7</c:v>
                </c:pt>
                <c:pt idx="105">
                  <c:v>9.9999999999999995E-7</c:v>
                </c:pt>
                <c:pt idx="106">
                  <c:v>9.9999999999999995E-7</c:v>
                </c:pt>
                <c:pt idx="107">
                  <c:v>9.9999999999999995E-7</c:v>
                </c:pt>
                <c:pt idx="108">
                  <c:v>9.9999999999999995E-7</c:v>
                </c:pt>
                <c:pt idx="109">
                  <c:v>9.9999999999999995E-7</c:v>
                </c:pt>
                <c:pt idx="110">
                  <c:v>9.9999999999999995E-7</c:v>
                </c:pt>
                <c:pt idx="111">
                  <c:v>9.9999999999999995E-7</c:v>
                </c:pt>
                <c:pt idx="112">
                  <c:v>9.9999999999999995E-7</c:v>
                </c:pt>
                <c:pt idx="113">
                  <c:v>9.9999999999999995E-7</c:v>
                </c:pt>
                <c:pt idx="114">
                  <c:v>9.9999999999999995E-7</c:v>
                </c:pt>
                <c:pt idx="115">
                  <c:v>9.9999999999999995E-7</c:v>
                </c:pt>
                <c:pt idx="116">
                  <c:v>9.9999999999999995E-7</c:v>
                </c:pt>
                <c:pt idx="117">
                  <c:v>9.9999999999999995E-7</c:v>
                </c:pt>
                <c:pt idx="118">
                  <c:v>9.9999999999999995E-7</c:v>
                </c:pt>
                <c:pt idx="119">
                  <c:v>9.9999999999999995E-7</c:v>
                </c:pt>
                <c:pt idx="120">
                  <c:v>9.9999999999999995E-7</c:v>
                </c:pt>
                <c:pt idx="121">
                  <c:v>9.9999999999999995E-7</c:v>
                </c:pt>
                <c:pt idx="122">
                  <c:v>9.9999999999999995E-7</c:v>
                </c:pt>
                <c:pt idx="123">
                  <c:v>9.9999999999999995E-7</c:v>
                </c:pt>
                <c:pt idx="124">
                  <c:v>9.9999999999999995E-7</c:v>
                </c:pt>
                <c:pt idx="125">
                  <c:v>9.9999999999999995E-7</c:v>
                </c:pt>
                <c:pt idx="126">
                  <c:v>9.9999999999999995E-7</c:v>
                </c:pt>
                <c:pt idx="127">
                  <c:v>9.9999999999999995E-7</c:v>
                </c:pt>
                <c:pt idx="128">
                  <c:v>9.9999999999999995E-7</c:v>
                </c:pt>
                <c:pt idx="129">
                  <c:v>9.9999999999999995E-7</c:v>
                </c:pt>
                <c:pt idx="130">
                  <c:v>9.9999999999999995E-7</c:v>
                </c:pt>
                <c:pt idx="131">
                  <c:v>9.9999999999999995E-7</c:v>
                </c:pt>
                <c:pt idx="132">
                  <c:v>9.9999999999999995E-7</c:v>
                </c:pt>
                <c:pt idx="133">
                  <c:v>9.9999999999999995E-7</c:v>
                </c:pt>
                <c:pt idx="134">
                  <c:v>9.9999999999999995E-7</c:v>
                </c:pt>
                <c:pt idx="135">
                  <c:v>0.1473689829736799</c:v>
                </c:pt>
                <c:pt idx="136">
                  <c:v>0.22225868827847675</c:v>
                </c:pt>
                <c:pt idx="137">
                  <c:v>0.29770633616331171</c:v>
                </c:pt>
                <c:pt idx="138">
                  <c:v>0.37371407890549951</c:v>
                </c:pt>
                <c:pt idx="139">
                  <c:v>0.4502840898841009</c:v>
                </c:pt>
                <c:pt idx="140">
                  <c:v>0.52741856301485091</c:v>
                </c:pt>
                <c:pt idx="141">
                  <c:v>0.60511971214862936</c:v>
                </c:pt>
                <c:pt idx="142">
                  <c:v>0.68338977043347793</c:v>
                </c:pt>
                <c:pt idx="143">
                  <c:v>0.76223098964659086</c:v>
                </c:pt>
                <c:pt idx="144">
                  <c:v>0.8416456394890478</c:v>
                </c:pt>
                <c:pt idx="145">
                  <c:v>0.92163600685105951</c:v>
                </c:pt>
                <c:pt idx="146">
                  <c:v>1.0022043950368693</c:v>
                </c:pt>
                <c:pt idx="147">
                  <c:v>1.0833531229566842</c:v>
                </c:pt>
                <c:pt idx="148">
                  <c:v>1.1650845242787988</c:v>
                </c:pt>
                <c:pt idx="149">
                  <c:v>1.2474009465445919</c:v>
                </c:pt>
                <c:pt idx="150">
                  <c:v>1.3303047502442531</c:v>
                </c:pt>
                <c:pt idx="151">
                  <c:v>1.4137983078512961</c:v>
                </c:pt>
                <c:pt idx="152">
                  <c:v>1.4978840028166578</c:v>
                </c:pt>
                <c:pt idx="153">
                  <c:v>1.5825642285199799</c:v>
                </c:pt>
                <c:pt idx="154">
                  <c:v>1.6678413871781319</c:v>
                </c:pt>
                <c:pt idx="155">
                  <c:v>1.7537178887081628</c:v>
                </c:pt>
                <c:pt idx="156">
                  <c:v>1.8401961495459589</c:v>
                </c:pt>
                <c:pt idx="157">
                  <c:v>1.9272785914176529</c:v>
                </c:pt>
                <c:pt idx="158">
                  <c:v>2.0149676400632868</c:v>
                </c:pt>
                <c:pt idx="159">
                  <c:v>2.1032657239120889</c:v>
                </c:pt>
                <c:pt idx="160">
                  <c:v>2.1921752727071864</c:v>
                </c:pt>
                <c:pt idx="161">
                  <c:v>2.2816987160795903</c:v>
                </c:pt>
                <c:pt idx="162">
                  <c:v>2.3718384820696738</c:v>
                </c:pt>
                <c:pt idx="163">
                  <c:v>2.462596995595034</c:v>
                </c:pt>
                <c:pt idx="164">
                  <c:v>2.553976676863809</c:v>
                </c:pt>
                <c:pt idx="165">
                  <c:v>2.6459799397318005</c:v>
                </c:pt>
                <c:pt idx="166">
                  <c:v>2.7386091900024629</c:v>
                </c:pt>
                <c:pt idx="167">
                  <c:v>2.831866823668495</c:v>
                </c:pt>
                <c:pt idx="168">
                  <c:v>2.9257552250933974</c:v>
                </c:pt>
                <c:pt idx="169">
                  <c:v>3.0202767651322318</c:v>
                </c:pt>
                <c:pt idx="170">
                  <c:v>3.1154337991898737</c:v>
                </c:pt>
                <c:pt idx="171">
                  <c:v>3.2112286652156667</c:v>
                </c:pt>
                <c:pt idx="172">
                  <c:v>3.3076636816329845</c:v>
                </c:pt>
                <c:pt idx="173">
                  <c:v>3.4047411452025576</c:v>
                </c:pt>
                <c:pt idx="174">
                  <c:v>3.5024633288180684</c:v>
                </c:pt>
                <c:pt idx="175">
                  <c:v>3.6008324792326829</c:v>
                </c:pt>
                <c:pt idx="176">
                  <c:v>3.699850814715274</c:v>
                </c:pt>
                <c:pt idx="177">
                  <c:v>3.7995205226347291</c:v>
                </c:pt>
                <c:pt idx="178">
                  <c:v>3.8998437569713027</c:v>
                </c:pt>
                <c:pt idx="179">
                  <c:v>4.000822635753404</c:v>
                </c:pt>
                <c:pt idx="180">
                  <c:v>4.1024592384183531</c:v>
                </c:pt>
                <c:pt idx="181">
                  <c:v>4.2047556030960997</c:v>
                </c:pt>
                <c:pt idx="182">
                  <c:v>4.3077137238141887</c:v>
                </c:pt>
                <c:pt idx="183">
                  <c:v>4.4113355476227545</c:v>
                </c:pt>
                <c:pt idx="184">
                  <c:v>4.5156229716381358</c:v>
                </c:pt>
                <c:pt idx="185">
                  <c:v>4.6205778400037776</c:v>
                </c:pt>
                <c:pt idx="186">
                  <c:v>4.7262019407670532</c:v>
                </c:pt>
                <c:pt idx="187">
                  <c:v>4.8324970026707303</c:v>
                </c:pt>
                <c:pt idx="188">
                  <c:v>4.9394646918576832</c:v>
                </c:pt>
                <c:pt idx="189">
                  <c:v>5.0471066084875664</c:v>
                </c:pt>
                <c:pt idx="190">
                  <c:v>5.1554242832641952</c:v>
                </c:pt>
                <c:pt idx="191">
                  <c:v>5.2644191738724162</c:v>
                </c:pt>
                <c:pt idx="192">
                  <c:v>5.3740926613231021</c:v>
                </c:pt>
                <c:pt idx="193">
                  <c:v>5.4844460462052256</c:v>
                </c:pt>
                <c:pt idx="194">
                  <c:v>5.5954805448437259</c:v>
                </c:pt>
                <c:pt idx="195">
                  <c:v>5.7071972853620592</c:v>
                </c:pt>
                <c:pt idx="196">
                  <c:v>5.8195973036483997</c:v>
                </c:pt>
                <c:pt idx="197">
                  <c:v>5.9326815392243812</c:v>
                </c:pt>
                <c:pt idx="198">
                  <c:v>6.0464508310153517</c:v>
                </c:pt>
                <c:pt idx="199">
                  <c:v>6.1609059130212911</c:v>
                </c:pt>
                <c:pt idx="200">
                  <c:v>6.2760474098873926</c:v>
                </c:pt>
                <c:pt idx="201">
                  <c:v>6.3918758323735263</c:v>
                </c:pt>
                <c:pt idx="202">
                  <c:v>6.5083915727218162</c:v>
                </c:pt>
                <c:pt idx="203">
                  <c:v>6.6255948999216088</c:v>
                </c:pt>
                <c:pt idx="204">
                  <c:v>6.7434859548712422</c:v>
                </c:pt>
                <c:pt idx="205">
                  <c:v>6.8620647454360597</c:v>
                </c:pt>
                <c:pt idx="206">
                  <c:v>6.9813311414021886</c:v>
                </c:pt>
                <c:pt idx="207">
                  <c:v>7.1012848693257684</c:v>
                </c:pt>
                <c:pt idx="208">
                  <c:v>7.2219255072773505</c:v>
                </c:pt>
                <c:pt idx="209">
                  <c:v>7.3432524794812677</c:v>
                </c:pt>
                <c:pt idx="210">
                  <c:v>7.4652650508500029</c:v>
                </c:pt>
                <c:pt idx="211">
                  <c:v>7.5879623214135421</c:v>
                </c:pt>
                <c:pt idx="212">
                  <c:v>7.711343220643962</c:v>
                </c:pt>
                <c:pt idx="213">
                  <c:v>7.835406501675557</c:v>
                </c:pt>
                <c:pt idx="214">
                  <c:v>7.9601507354209602</c:v>
                </c:pt>
                <c:pt idx="215">
                  <c:v>8.0855743045838633</c:v>
                </c:pt>
                <c:pt idx="216">
                  <c:v>8.2116753975691203</c:v>
                </c:pt>
                <c:pt idx="217">
                  <c:v>8.3384520022911044</c:v>
                </c:pt>
                <c:pt idx="218">
                  <c:v>8.4659018998814801</c:v>
                </c:pt>
                <c:pt idx="219">
                  <c:v>8.5940226582975594</c:v>
                </c:pt>
                <c:pt idx="220">
                  <c:v>8.7228116258327848</c:v>
                </c:pt>
                <c:pt idx="221">
                  <c:v>8.8522659245309132</c:v>
                </c:pt>
                <c:pt idx="222">
                  <c:v>8.9823824435057755</c:v>
                </c:pt>
                <c:pt idx="223">
                  <c:v>9.1131578321686586</c:v>
                </c:pt>
                <c:pt idx="224">
                  <c:v>9.2445884933655833</c:v>
                </c:pt>
                <c:pt idx="225">
                  <c:v>9.3766705764269691</c:v>
                </c:pt>
                <c:pt idx="226">
                  <c:v>9.5093999701324403</c:v>
                </c:pt>
                <c:pt idx="227">
                  <c:v>9.6427722955937174</c:v>
                </c:pt>
                <c:pt idx="228">
                  <c:v>9.7767828990588974</c:v>
                </c:pt>
                <c:pt idx="229">
                  <c:v>9.9114268446415501</c:v>
                </c:pt>
                <c:pt idx="230">
                  <c:v>10.046698906978463</c:v>
                </c:pt>
                <c:pt idx="231">
                  <c:v>10.182593563820042</c:v>
                </c:pt>
                <c:pt idx="232">
                  <c:v>10.319104988557777</c:v>
                </c:pt>
                <c:pt idx="233">
                  <c:v>10.456227042693362</c:v>
                </c:pt>
                <c:pt idx="234">
                  <c:v>10.593953268254468</c:v>
                </c:pt>
                <c:pt idx="235">
                  <c:v>10.732276880162438</c:v>
                </c:pt>
                <c:pt idx="236">
                  <c:v>10.871190758557489</c:v>
                </c:pt>
                <c:pt idx="237">
                  <c:v>11.010687441087418</c:v>
                </c:pt>
                <c:pt idx="238">
                  <c:v>11.150759115166027</c:v>
                </c:pt>
                <c:pt idx="239">
                  <c:v>11.291397610207964</c:v>
                </c:pt>
                <c:pt idx="240">
                  <c:v>11.432594389846978</c:v>
                </c:pt>
                <c:pt idx="241">
                  <c:v>11.574340544144919</c:v>
                </c:pt>
                <c:pt idx="242">
                  <c:v>11.716626781799269</c:v>
                </c:pt>
                <c:pt idx="243">
                  <c:v>11.859443422357328</c:v>
                </c:pt>
                <c:pt idx="244">
                  <c:v>12.002780388445558</c:v>
                </c:pt>
                <c:pt idx="245">
                  <c:v>12.146627198023012</c:v>
                </c:pt>
                <c:pt idx="246">
                  <c:v>12.290972956668176</c:v>
                </c:pt>
                <c:pt idx="247">
                  <c:v>12.435806349908908</c:v>
                </c:pt>
                <c:pt idx="248">
                  <c:v>12.581115635605665</c:v>
                </c:pt>
                <c:pt idx="249">
                  <c:v>12.726888636398503</c:v>
                </c:pt>
                <c:pt idx="250">
                  <c:v>12.873112732228829</c:v>
                </c:pt>
                <c:pt idx="251">
                  <c:v>13.019774852947334</c:v>
                </c:pt>
                <c:pt idx="252">
                  <c:v>13.166861471019823</c:v>
                </c:pt>
                <c:pt idx="253">
                  <c:v>13.314358594343219</c:v>
                </c:pt>
                <c:pt idx="254">
                  <c:v>13.462251759184364</c:v>
                </c:pt>
                <c:pt idx="255">
                  <c:v>13.610526023254645</c:v>
                </c:pt>
                <c:pt idx="256">
                  <c:v>13.75916595893395</c:v>
                </c:pt>
                <c:pt idx="257">
                  <c:v>13.908155646657805</c:v>
                </c:pt>
                <c:pt idx="258">
                  <c:v>14.057478668481957</c:v>
                </c:pt>
                <c:pt idx="259">
                  <c:v>14.207118101839106</c:v>
                </c:pt>
                <c:pt idx="260">
                  <c:v>14.357056513502844</c:v>
                </c:pt>
                <c:pt idx="261">
                  <c:v>14.507275953774222</c:v>
                </c:pt>
                <c:pt idx="262">
                  <c:v>14.657757950906772</c:v>
                </c:pt>
                <c:pt idx="263">
                  <c:v>14.808483505786148</c:v>
                </c:pt>
                <c:pt idx="264">
                  <c:v>14.959433086880885</c:v>
                </c:pt>
                <c:pt idx="265">
                  <c:v>15.110586625481112</c:v>
                </c:pt>
                <c:pt idx="266">
                  <c:v>15.261923511242347</c:v>
                </c:pt>
                <c:pt idx="267">
                  <c:v>15.413422588051812</c:v>
                </c:pt>
                <c:pt idx="268">
                  <c:v>15.565062150234951</c:v>
                </c:pt>
                <c:pt idx="269">
                  <c:v>15.716819939120072</c:v>
                </c:pt>
                <c:pt idx="270">
                  <c:v>15.868673139979304</c:v>
                </c:pt>
                <c:pt idx="271">
                  <c:v>16.020598379364159</c:v>
                </c:pt>
                <c:pt idx="272">
                  <c:v>16.172571722854261</c:v>
                </c:pt>
                <c:pt idx="273">
                  <c:v>16.324568673237824</c:v>
                </c:pt>
                <c:pt idx="274">
                  <c:v>16.476564169142645</c:v>
                </c:pt>
                <c:pt idx="275">
                  <c:v>16.62853258413644</c:v>
                </c:pt>
                <c:pt idx="276">
                  <c:v>16.780447726315241</c:v>
                </c:pt>
                <c:pt idx="277">
                  <c:v>16.932282838398798</c:v>
                </c:pt>
                <c:pt idx="278">
                  <c:v>17.084010598351664</c:v>
                </c:pt>
                <c:pt idx="279">
                  <c:v>17.235603120548614</c:v>
                </c:pt>
                <c:pt idx="280">
                  <c:v>17.387031957502966</c:v>
                </c:pt>
                <c:pt idx="281">
                  <c:v>17.538268102176108</c:v>
                </c:pt>
                <c:pt idx="282">
                  <c:v>17.689281990886304</c:v>
                </c:pt>
                <c:pt idx="283">
                  <c:v>17.840043506834622</c:v>
                </c:pt>
                <c:pt idx="284">
                  <c:v>17.990521984265378</c:v>
                </c:pt>
                <c:pt idx="285">
                  <c:v>18.140686213278283</c:v>
                </c:pt>
                <c:pt idx="286">
                  <c:v>18.290504445308738</c:v>
                </c:pt>
                <c:pt idx="287">
                  <c:v>18.439944399292557</c:v>
                </c:pt>
                <c:pt idx="288">
                  <c:v>18.588973268530541</c:v>
                </c:pt>
                <c:pt idx="289">
                  <c:v>18.737557728267856</c:v>
                </c:pt>
                <c:pt idx="290">
                  <c:v>18.88566394400247</c:v>
                </c:pt>
                <c:pt idx="291">
                  <c:v>19.033257580536091</c:v>
                </c:pt>
                <c:pt idx="292">
                  <c:v>19.180303811780284</c:v>
                </c:pt>
                <c:pt idx="293">
                  <c:v>19.326767331329588</c:v>
                </c:pt>
                <c:pt idx="294">
                  <c:v>19.472612363812448</c:v>
                </c:pt>
                <c:pt idx="295">
                  <c:v>19.617802677029857</c:v>
                </c:pt>
                <c:pt idx="296">
                  <c:v>19.762301594890499</c:v>
                </c:pt>
                <c:pt idx="297">
                  <c:v>19.906072011149977</c:v>
                </c:pt>
                <c:pt idx="298">
                  <c:v>20.049076403960754</c:v>
                </c:pt>
                <c:pt idx="299">
                  <c:v>20.191276851237863</c:v>
                </c:pt>
                <c:pt idx="300">
                  <c:v>20.332635046844381</c:v>
                </c:pt>
                <c:pt idx="301">
                  <c:v>20.473112317599192</c:v>
                </c:pt>
                <c:pt idx="302">
                  <c:v>20.612669641108081</c:v>
                </c:pt>
                <c:pt idx="303">
                  <c:v>20.751267664417824</c:v>
                </c:pt>
                <c:pt idx="304">
                  <c:v>20.888866723491308</c:v>
                </c:pt>
                <c:pt idx="305">
                  <c:v>21.025426863500098</c:v>
                </c:pt>
                <c:pt idx="306">
                  <c:v>21.16090785992936</c:v>
                </c:pt>
                <c:pt idx="307">
                  <c:v>21.295269240488192</c:v>
                </c:pt>
                <c:pt idx="308">
                  <c:v>21.428470307816731</c:v>
                </c:pt>
                <c:pt idx="309">
                  <c:v>21.560470162979698</c:v>
                </c:pt>
                <c:pt idx="310">
                  <c:v>21.69122772973412</c:v>
                </c:pt>
                <c:pt idx="311">
                  <c:v>21.820701779557211</c:v>
                </c:pt>
                <c:pt idx="312">
                  <c:v>21.94885095741844</c:v>
                </c:pt>
                <c:pt idx="313">
                  <c:v>22.075633808277981</c:v>
                </c:pt>
                <c:pt idx="314">
                  <c:v>22.201008804291785</c:v>
                </c:pt>
                <c:pt idx="315">
                  <c:v>22.324934372701623</c:v>
                </c:pt>
                <c:pt idx="316">
                  <c:v>22.447368924386449</c:v>
                </c:pt>
                <c:pt idx="317">
                  <c:v>22.568270883049571</c:v>
                </c:pt>
                <c:pt idx="318">
                  <c:v>22.68759871501409</c:v>
                </c:pt>
                <c:pt idx="319">
                  <c:v>22.805310959597261</c:v>
                </c:pt>
                <c:pt idx="320">
                  <c:v>22.921366260032372</c:v>
                </c:pt>
                <c:pt idx="321">
                  <c:v>23.035723394905034</c:v>
                </c:pt>
                <c:pt idx="322">
                  <c:v>23.14834131006867</c:v>
                </c:pt>
                <c:pt idx="323">
                  <c:v>23.259179151002453</c:v>
                </c:pt>
                <c:pt idx="324">
                  <c:v>23.368196295572911</c:v>
                </c:pt>
                <c:pt idx="325">
                  <c:v>23.475352387158846</c:v>
                </c:pt>
                <c:pt idx="326">
                  <c:v>23.580607368097482</c:v>
                </c:pt>
                <c:pt idx="327">
                  <c:v>23.683921513408066</c:v>
                </c:pt>
                <c:pt idx="328">
                  <c:v>23.785255464747813</c:v>
                </c:pt>
                <c:pt idx="329">
                  <c:v>23.884570264553346</c:v>
                </c:pt>
                <c:pt idx="330">
                  <c:v>23.981827390319584</c:v>
                </c:pt>
                <c:pt idx="331">
                  <c:v>24.07698878896672</c:v>
                </c:pt>
                <c:pt idx="332">
                  <c:v>24.170016911244577</c:v>
                </c:pt>
                <c:pt idx="333">
                  <c:v>24.260874746122735</c:v>
                </c:pt>
                <c:pt idx="334">
                  <c:v>24.349525855113679</c:v>
                </c:pt>
                <c:pt idx="335">
                  <c:v>24.435934406475369</c:v>
                </c:pt>
                <c:pt idx="336">
                  <c:v>24.520065209238926</c:v>
                </c:pt>
                <c:pt idx="337">
                  <c:v>24.601883747006418</c:v>
                </c:pt>
                <c:pt idx="338">
                  <c:v>24.681356211463211</c:v>
                </c:pt>
                <c:pt idx="339">
                  <c:v>24.758449535549065</c:v>
                </c:pt>
                <c:pt idx="340">
                  <c:v>24.833131426231802</c:v>
                </c:pt>
                <c:pt idx="341">
                  <c:v>24.905370396827269</c:v>
                </c:pt>
                <c:pt idx="342">
                  <c:v>24.975135798809507</c:v>
                </c:pt>
                <c:pt idx="343">
                  <c:v>25.04239785305499</c:v>
                </c:pt>
                <c:pt idx="344">
                  <c:v>25.107127680465265</c:v>
                </c:pt>
                <c:pt idx="345">
                  <c:v>25.16929733191288</c:v>
                </c:pt>
                <c:pt idx="346">
                  <c:v>25.228879817455812</c:v>
                </c:pt>
                <c:pt idx="347">
                  <c:v>25.285849134766792</c:v>
                </c:pt>
                <c:pt idx="348">
                  <c:v>25.340180296724476</c:v>
                </c:pt>
                <c:pt idx="349">
                  <c:v>25.39184935811473</c:v>
                </c:pt>
                <c:pt idx="350">
                  <c:v>25.44083344139138</c:v>
                </c:pt>
                <c:pt idx="351">
                  <c:v>25.487110761447283</c:v>
                </c:pt>
                <c:pt idx="352">
                  <c:v>25.530660649347869</c:v>
                </c:pt>
                <c:pt idx="353">
                  <c:v>25.571463574981227</c:v>
                </c:pt>
                <c:pt idx="354">
                  <c:v>25.60950116858033</c:v>
                </c:pt>
                <c:pt idx="355">
                  <c:v>25.644756241075157</c:v>
                </c:pt>
                <c:pt idx="356">
                  <c:v>25.677212803234287</c:v>
                </c:pt>
                <c:pt idx="357">
                  <c:v>25.706856083557877</c:v>
                </c:pt>
                <c:pt idx="358">
                  <c:v>25.733672544886172</c:v>
                </c:pt>
                <c:pt idx="359">
                  <c:v>25.757649899690069</c:v>
                </c:pt>
                <c:pt idx="360">
                  <c:v>25.778777124012741</c:v>
                </c:pt>
                <c:pt idx="361">
                  <c:v>25.797044470034042</c:v>
                </c:pt>
                <c:pt idx="362">
                  <c:v>25.81244347723187</c:v>
                </c:pt>
                <c:pt idx="363">
                  <c:v>25.824966982117758</c:v>
                </c:pt>
                <c:pt idx="364">
                  <c:v>25.834609126526416</c:v>
                </c:pt>
                <c:pt idx="365">
                  <c:v>25.841365364442222</c:v>
                </c:pt>
                <c:pt idx="366">
                  <c:v>25.845232467348332</c:v>
                </c:pt>
                <c:pt idx="367">
                  <c:v>25.846208528087214</c:v>
                </c:pt>
                <c:pt idx="368">
                  <c:v>25.844292963224483</c:v>
                </c:pt>
                <c:pt idx="369">
                  <c:v>25.839486513910817</c:v>
                </c:pt>
                <c:pt idx="370">
                  <c:v>25.831791245240076</c:v>
                </c:pt>
                <c:pt idx="371">
                  <c:v>25.821210544104488</c:v>
                </c:pt>
                <c:pt idx="372">
                  <c:v>25.807749115551239</c:v>
                </c:pt>
                <c:pt idx="373">
                  <c:v>25.791412977647528</c:v>
                </c:pt>
                <c:pt idx="374">
                  <c:v>25.772209454864452</c:v>
                </c:pt>
                <c:pt idx="375">
                  <c:v>25.750147169992982</c:v>
                </c:pt>
                <c:pt idx="376">
                  <c:v>25.725236034608255</c:v>
                </c:pt>
                <c:pt idx="377">
                  <c:v>25.697487238101481</c:v>
                </c:pt>
                <c:pt idx="378">
                  <c:v>25.666913235301379</c:v>
                </c:pt>
                <c:pt idx="379">
                  <c:v>25.633527732710139</c:v>
                </c:pt>
                <c:pt idx="380">
                  <c:v>25.597345673381422</c:v>
                </c:pt>
                <c:pt idx="381">
                  <c:v>25.558383220470638</c:v>
                </c:pt>
                <c:pt idx="382">
                  <c:v>25.516657739490213</c:v>
                </c:pt>
                <c:pt idx="383">
                  <c:v>25.472187779305187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D79-4084-8196-57AD14B841CE}"/>
            </c:ext>
          </c:extLst>
        </c:ser>
        <c:ser>
          <c:idx val="1"/>
          <c:order val="1"/>
          <c:spPr>
            <a:ln>
              <a:solidFill>
                <a:schemeClr val="tx1"/>
              </a:solidFill>
              <a:tailEnd type="arrow"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1-0988-43E0-9F7F-CCD02283F65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4-0988-43E0-9F7F-CCD02283F65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5-0988-43E0-9F7F-CCD02283F65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6-0988-43E0-9F7F-CCD02283F65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7-0988-43E0-9F7F-CCD02283F65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8-0988-43E0-9F7F-CCD02283F65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9-0988-43E0-9F7F-CCD02283F65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A-0988-43E0-9F7F-CCD02283F65C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B-0988-43E0-9F7F-CCD02283F65C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C-0988-43E0-9F7F-CCD02283F65C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D-0988-43E0-9F7F-CCD02283F65C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E-0988-43E0-9F7F-CCD02283F65C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F-0988-43E0-9F7F-CCD02283F65C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0-0988-43E0-9F7F-CCD02283F65C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1-0988-43E0-9F7F-CCD02283F65C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2-0988-43E0-9F7F-CCD02283F65C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3-0988-43E0-9F7F-CCD02283F65C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4-0988-43E0-9F7F-CCD02283F65C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5-0988-43E0-9F7F-CCD02283F65C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6-0988-43E0-9F7F-CCD02283F65C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7-0988-43E0-9F7F-CCD02283F65C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8-0988-43E0-9F7F-CCD02283F65C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9-0988-43E0-9F7F-CCD02283F65C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A-0988-43E0-9F7F-CCD02283F65C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B-0988-43E0-9F7F-CCD02283F65C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C-0988-43E0-9F7F-CCD02283F65C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D-0988-43E0-9F7F-CCD02283F65C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E-0988-43E0-9F7F-CCD02283F65C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F-0988-43E0-9F7F-CCD02283F65C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0-0988-43E0-9F7F-CCD02283F65C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1-0988-43E0-9F7F-CCD02283F65C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2-0988-43E0-9F7F-CCD02283F65C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3-0988-43E0-9F7F-CCD02283F65C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4-0988-43E0-9F7F-CCD02283F65C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5-0988-43E0-9F7F-CCD02283F65C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6-0988-43E0-9F7F-CCD02283F65C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7-0988-43E0-9F7F-CCD02283F65C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8-0988-43E0-9F7F-CCD02283F65C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9-0988-43E0-9F7F-CCD02283F65C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A-0988-43E0-9F7F-CCD02283F65C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B-0988-43E0-9F7F-CCD02283F65C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C-0988-43E0-9F7F-CCD02283F65C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D-0988-43E0-9F7F-CCD02283F65C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E-0988-43E0-9F7F-CCD02283F65C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F-0988-43E0-9F7F-CCD02283F65C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0-0988-43E0-9F7F-CCD02283F65C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1-0988-43E0-9F7F-CCD02283F65C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2-0988-43E0-9F7F-CCD02283F65C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3-0988-43E0-9F7F-CCD02283F65C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4-0988-43E0-9F7F-CCD02283F65C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5-0988-43E0-9F7F-CCD02283F65C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6-0988-43E0-9F7F-CCD02283F65C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7-0988-43E0-9F7F-CCD02283F65C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8-0988-43E0-9F7F-CCD02283F65C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9-0988-43E0-9F7F-CCD02283F65C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A-0988-43E0-9F7F-CCD02283F65C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B-0988-43E0-9F7F-CCD02283F65C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C-0988-43E0-9F7F-CCD02283F65C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D-0988-43E0-9F7F-CCD02283F65C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E-0988-43E0-9F7F-CCD02283F65C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F-0988-43E0-9F7F-CCD02283F65C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0-0988-43E0-9F7F-CCD02283F65C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1-0988-43E0-9F7F-CCD02283F65C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2-0988-43E0-9F7F-CCD02283F65C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3-0988-43E0-9F7F-CCD02283F65C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4-0988-43E0-9F7F-CCD02283F65C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5-0988-43E0-9F7F-CCD02283F65C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6-0988-43E0-9F7F-CCD02283F65C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7-0988-43E0-9F7F-CCD02283F65C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8-0988-43E0-9F7F-CCD02283F65C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9-0988-43E0-9F7F-CCD02283F65C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A-0988-43E0-9F7F-CCD02283F65C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B-0988-43E0-9F7F-CCD02283F65C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C-0988-43E0-9F7F-CCD02283F65C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D-0988-43E0-9F7F-CCD02283F65C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E-0988-43E0-9F7F-CCD02283F65C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F-0988-43E0-9F7F-CCD02283F65C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0-0988-43E0-9F7F-CCD02283F65C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1-0988-43E0-9F7F-CCD02283F65C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2-0988-43E0-9F7F-CCD02283F65C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3-0988-43E0-9F7F-CCD02283F65C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4-0988-43E0-9F7F-CCD02283F65C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5-0988-43E0-9F7F-CCD02283F65C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6-0988-43E0-9F7F-CCD02283F65C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7-0988-43E0-9F7F-CCD02283F65C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8-0988-43E0-9F7F-CCD02283F65C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9-0988-43E0-9F7F-CCD02283F65C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A-0988-43E0-9F7F-CCD02283F65C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B-0988-43E0-9F7F-CCD02283F65C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C-0988-43E0-9F7F-CCD02283F65C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D-0988-43E0-9F7F-CCD02283F65C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E-0988-43E0-9F7F-CCD02283F65C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F-0988-43E0-9F7F-CCD02283F65C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0-0988-43E0-9F7F-CCD02283F65C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1-0988-43E0-9F7F-CCD02283F65C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2-0988-43E0-9F7F-CCD02283F65C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3-0988-43E0-9F7F-CCD02283F65C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4-0988-43E0-9F7F-CCD02283F65C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5-0988-43E0-9F7F-CCD02283F65C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6-0988-43E0-9F7F-CCD02283F65C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7-0988-43E0-9F7F-CCD02283F65C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8-0988-43E0-9F7F-CCD02283F65C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9-0988-43E0-9F7F-CCD02283F65C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A-0988-43E0-9F7F-CCD02283F65C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B-0988-43E0-9F7F-CCD02283F65C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C-0988-43E0-9F7F-CCD02283F65C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D-0988-43E0-9F7F-CCD02283F65C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E-0988-43E0-9F7F-CCD02283F65C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F-0988-43E0-9F7F-CCD02283F65C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0-0988-43E0-9F7F-CCD02283F65C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1-0988-43E0-9F7F-CCD02283F65C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2-0988-43E0-9F7F-CCD02283F65C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3-0988-43E0-9F7F-CCD02283F65C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4-0988-43E0-9F7F-CCD02283F65C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5-0988-43E0-9F7F-CCD02283F65C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6-0988-43E0-9F7F-CCD02283F65C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7-0988-43E0-9F7F-CCD02283F65C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8-0988-43E0-9F7F-CCD02283F65C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9-0988-43E0-9F7F-CCD02283F65C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A-0988-43E0-9F7F-CCD02283F65C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B-0988-43E0-9F7F-CCD02283F65C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C-0988-43E0-9F7F-CCD02283F65C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D-0988-43E0-9F7F-CCD02283F65C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E-0988-43E0-9F7F-CCD02283F65C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F-0988-43E0-9F7F-CCD02283F65C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0-0988-43E0-9F7F-CCD02283F65C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1-0988-43E0-9F7F-CCD02283F65C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2-0988-43E0-9F7F-CCD02283F65C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3-0988-43E0-9F7F-CCD02283F65C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4-0988-43E0-9F7F-CCD02283F65C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5-0988-43E0-9F7F-CCD02283F65C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6-0988-43E0-9F7F-CCD02283F65C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7-0988-43E0-9F7F-CCD02283F65C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8-0988-43E0-9F7F-CCD02283F65C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9-0988-43E0-9F7F-CCD02283F65C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A-0988-43E0-9F7F-CCD02283F65C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B-0988-43E0-9F7F-CCD02283F65C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C-0988-43E0-9F7F-CCD02283F65C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D-0988-43E0-9F7F-CCD02283F65C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E-0988-43E0-9F7F-CCD02283F65C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F-0988-43E0-9F7F-CCD02283F65C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0-0988-43E0-9F7F-CCD02283F65C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1-0988-43E0-9F7F-CCD02283F65C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2-0988-43E0-9F7F-CCD02283F65C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3-0988-43E0-9F7F-CCD02283F65C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4-0988-43E0-9F7F-CCD02283F65C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5-0988-43E0-9F7F-CCD02283F65C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6-0988-43E0-9F7F-CCD02283F65C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7-0988-43E0-9F7F-CCD02283F65C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8-0988-43E0-9F7F-CCD02283F65C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9-0988-43E0-9F7F-CCD02283F65C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A-0988-43E0-9F7F-CCD02283F65C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B-0988-43E0-9F7F-CCD02283F65C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C-0988-43E0-9F7F-CCD02283F65C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D-0988-43E0-9F7F-CCD02283F65C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E-0988-43E0-9F7F-CCD02283F65C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F-0988-43E0-9F7F-CCD02283F65C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0-0988-43E0-9F7F-CCD02283F65C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1-0988-43E0-9F7F-CCD02283F65C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2-0988-43E0-9F7F-CCD02283F65C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3-0988-43E0-9F7F-CCD02283F65C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4-0988-43E0-9F7F-CCD02283F65C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5-0988-43E0-9F7F-CCD02283F65C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6-0988-43E0-9F7F-CCD02283F65C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7-0988-43E0-9F7F-CCD02283F65C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8-0988-43E0-9F7F-CCD02283F65C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9-0988-43E0-9F7F-CCD02283F65C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A-0988-43E0-9F7F-CCD02283F65C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B-0988-43E0-9F7F-CCD02283F65C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C-0988-43E0-9F7F-CCD02283F65C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D-0988-43E0-9F7F-CCD02283F65C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E-0988-43E0-9F7F-CCD02283F65C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F-0988-43E0-9F7F-CCD02283F65C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0-0988-43E0-9F7F-CCD02283F65C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1-0988-43E0-9F7F-CCD02283F65C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2-0988-43E0-9F7F-CCD02283F65C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3-0988-43E0-9F7F-CCD02283F65C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4-0988-43E0-9F7F-CCD02283F65C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5-0988-43E0-9F7F-CCD02283F65C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6-0988-43E0-9F7F-CCD02283F65C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7-0988-43E0-9F7F-CCD02283F65C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8-0988-43E0-9F7F-CCD02283F65C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9-0988-43E0-9F7F-CCD02283F65C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A-0988-43E0-9F7F-CCD02283F65C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B-0988-43E0-9F7F-CCD02283F65C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C-0988-43E0-9F7F-CCD02283F65C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D-0988-43E0-9F7F-CCD02283F65C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E-0988-43E0-9F7F-CCD02283F65C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F-0988-43E0-9F7F-CCD02283F65C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0-0988-43E0-9F7F-CCD02283F65C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1-0988-43E0-9F7F-CCD02283F65C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2-0988-43E0-9F7F-CCD02283F65C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3-0988-43E0-9F7F-CCD02283F65C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4-0988-43E0-9F7F-CCD02283F65C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5-0988-43E0-9F7F-CCD02283F65C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6-0988-43E0-9F7F-CCD02283F65C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7-0988-43E0-9F7F-CCD02283F65C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8-0988-43E0-9F7F-CCD02283F65C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9-0988-43E0-9F7F-CCD02283F65C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A-0988-43E0-9F7F-CCD02283F65C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B-0988-43E0-9F7F-CCD02283F65C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C-0988-43E0-9F7F-CCD02283F65C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D-0988-43E0-9F7F-CCD02283F65C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E-0988-43E0-9F7F-CCD02283F65C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F-0988-43E0-9F7F-CCD02283F65C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0-0988-43E0-9F7F-CCD02283F65C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1-0988-43E0-9F7F-CCD02283F65C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2-0988-43E0-9F7F-CCD02283F65C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3-0988-43E0-9F7F-CCD02283F65C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4-0988-43E0-9F7F-CCD02283F65C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5-0988-43E0-9F7F-CCD02283F65C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6-0988-43E0-9F7F-CCD02283F65C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7-0988-43E0-9F7F-CCD02283F65C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8-0988-43E0-9F7F-CCD02283F65C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9-0988-43E0-9F7F-CCD02283F65C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A-0988-43E0-9F7F-CCD02283F65C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B-0988-43E0-9F7F-CCD02283F65C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C-0988-43E0-9F7F-CCD02283F65C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D-0988-43E0-9F7F-CCD02283F65C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E-0988-43E0-9F7F-CCD02283F65C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F-0988-43E0-9F7F-CCD02283F65C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0-0988-43E0-9F7F-CCD02283F65C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1-0988-43E0-9F7F-CCD02283F65C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2-0988-43E0-9F7F-CCD02283F65C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3-0988-43E0-9F7F-CCD02283F65C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4-0988-43E0-9F7F-CCD02283F65C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5-0988-43E0-9F7F-CCD02283F65C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6-0988-43E0-9F7F-CCD02283F65C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7-0988-43E0-9F7F-CCD02283F65C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8-0988-43E0-9F7F-CCD02283F65C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9-0988-43E0-9F7F-CCD02283F65C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A-0988-43E0-9F7F-CCD02283F65C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B-0988-43E0-9F7F-CCD02283F65C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C-0988-43E0-9F7F-CCD02283F65C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D-0988-43E0-9F7F-CCD02283F65C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E-0988-43E0-9F7F-CCD02283F65C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F-0988-43E0-9F7F-CCD02283F65C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0-0988-43E0-9F7F-CCD02283F65C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1-0988-43E0-9F7F-CCD02283F65C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2-0988-43E0-9F7F-CCD02283F65C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3-0988-43E0-9F7F-CCD02283F65C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4-0988-43E0-9F7F-CCD02283F65C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5-0988-43E0-9F7F-CCD02283F65C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6-0988-43E0-9F7F-CCD02283F65C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7-0988-43E0-9F7F-CCD02283F65C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8-0988-43E0-9F7F-CCD02283F65C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9-0988-43E0-9F7F-CCD02283F65C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A-0988-43E0-9F7F-CCD02283F65C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B-0988-43E0-9F7F-CCD02283F65C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C-0988-43E0-9F7F-CCD02283F65C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D-0988-43E0-9F7F-CCD02283F65C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E-0988-43E0-9F7F-CCD02283F65C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F-0988-43E0-9F7F-CCD02283F65C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0-0988-43E0-9F7F-CCD02283F65C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1-0988-43E0-9F7F-CCD02283F65C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2-0988-43E0-9F7F-CCD02283F65C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3-0988-43E0-9F7F-CCD02283F65C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4-0988-43E0-9F7F-CCD02283F65C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5-0988-43E0-9F7F-CCD02283F65C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6-0988-43E0-9F7F-CCD02283F65C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7-0988-43E0-9F7F-CCD02283F65C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8-0988-43E0-9F7F-CCD02283F65C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9-0988-43E0-9F7F-CCD02283F65C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A-0988-43E0-9F7F-CCD02283F65C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B-0988-43E0-9F7F-CCD02283F65C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C-0988-43E0-9F7F-CCD02283F65C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D-0988-43E0-9F7F-CCD02283F65C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E-0988-43E0-9F7F-CCD02283F65C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F-0988-43E0-9F7F-CCD02283F65C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0-0988-43E0-9F7F-CCD02283F65C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1-0988-43E0-9F7F-CCD02283F65C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2-0988-43E0-9F7F-CCD02283F65C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3-0988-43E0-9F7F-CCD02283F65C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4-0988-43E0-9F7F-CCD02283F65C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5-0988-43E0-9F7F-CCD02283F65C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6-0988-43E0-9F7F-CCD02283F65C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7-0988-43E0-9F7F-CCD02283F65C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8-0988-43E0-9F7F-CCD02283F65C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9-0988-43E0-9F7F-CCD02283F65C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A-0988-43E0-9F7F-CCD02283F65C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B-0988-43E0-9F7F-CCD02283F65C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C-0988-43E0-9F7F-CCD02283F65C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D-0988-43E0-9F7F-CCD02283F65C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E-0988-43E0-9F7F-CCD02283F65C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F-0988-43E0-9F7F-CCD02283F65C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0-0988-43E0-9F7F-CCD02283F65C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1-0988-43E0-9F7F-CCD02283F65C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2-0988-43E0-9F7F-CCD02283F65C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3-0988-43E0-9F7F-CCD02283F65C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4-0988-43E0-9F7F-CCD02283F65C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5-0988-43E0-9F7F-CCD02283F65C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6-0988-43E0-9F7F-CCD02283F65C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7-0988-43E0-9F7F-CCD02283F65C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8-0988-43E0-9F7F-CCD02283F65C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9-0988-43E0-9F7F-CCD02283F65C}"/>
                </c:ext>
              </c:extLst>
            </c:dLbl>
            <c:dLbl>
              <c:idx val="2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A-0988-43E0-9F7F-CCD02283F65C}"/>
                </c:ext>
              </c:extLst>
            </c:dLbl>
            <c:dLbl>
              <c:idx val="2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B-0988-43E0-9F7F-CCD02283F65C}"/>
                </c:ext>
              </c:extLst>
            </c:dLbl>
            <c:dLbl>
              <c:idx val="2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C-0988-43E0-9F7F-CCD02283F65C}"/>
                </c:ext>
              </c:extLst>
            </c:dLbl>
            <c:dLbl>
              <c:idx val="2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D-0988-43E0-9F7F-CCD02283F65C}"/>
                </c:ext>
              </c:extLst>
            </c:dLbl>
            <c:dLbl>
              <c:idx val="2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E-0988-43E0-9F7F-CCD02283F65C}"/>
                </c:ext>
              </c:extLst>
            </c:dLbl>
            <c:dLbl>
              <c:idx val="3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F-0988-43E0-9F7F-CCD02283F65C}"/>
                </c:ext>
              </c:extLst>
            </c:dLbl>
            <c:dLbl>
              <c:idx val="3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0-0988-43E0-9F7F-CCD02283F65C}"/>
                </c:ext>
              </c:extLst>
            </c:dLbl>
            <c:dLbl>
              <c:idx val="3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1-0988-43E0-9F7F-CCD02283F65C}"/>
                </c:ext>
              </c:extLst>
            </c:dLbl>
            <c:dLbl>
              <c:idx val="3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2-0988-43E0-9F7F-CCD02283F65C}"/>
                </c:ext>
              </c:extLst>
            </c:dLbl>
            <c:dLbl>
              <c:idx val="3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3-0988-43E0-9F7F-CCD02283F65C}"/>
                </c:ext>
              </c:extLst>
            </c:dLbl>
            <c:dLbl>
              <c:idx val="3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4-0988-43E0-9F7F-CCD02283F65C}"/>
                </c:ext>
              </c:extLst>
            </c:dLbl>
            <c:dLbl>
              <c:idx val="3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5-0988-43E0-9F7F-CCD02283F65C}"/>
                </c:ext>
              </c:extLst>
            </c:dLbl>
            <c:dLbl>
              <c:idx val="3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6-0988-43E0-9F7F-CCD02283F65C}"/>
                </c:ext>
              </c:extLst>
            </c:dLbl>
            <c:dLbl>
              <c:idx val="3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7-0988-43E0-9F7F-CCD02283F65C}"/>
                </c:ext>
              </c:extLst>
            </c:dLbl>
            <c:dLbl>
              <c:idx val="3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8-0988-43E0-9F7F-CCD02283F65C}"/>
                </c:ext>
              </c:extLst>
            </c:dLbl>
            <c:dLbl>
              <c:idx val="3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9-0988-43E0-9F7F-CCD02283F65C}"/>
                </c:ext>
              </c:extLst>
            </c:dLbl>
            <c:dLbl>
              <c:idx val="3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A-0988-43E0-9F7F-CCD02283F65C}"/>
                </c:ext>
              </c:extLst>
            </c:dLbl>
            <c:dLbl>
              <c:idx val="3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B-0988-43E0-9F7F-CCD02283F65C}"/>
                </c:ext>
              </c:extLst>
            </c:dLbl>
            <c:dLbl>
              <c:idx val="3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C-0988-43E0-9F7F-CCD02283F65C}"/>
                </c:ext>
              </c:extLst>
            </c:dLbl>
            <c:dLbl>
              <c:idx val="3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D-0988-43E0-9F7F-CCD02283F65C}"/>
                </c:ext>
              </c:extLst>
            </c:dLbl>
            <c:dLbl>
              <c:idx val="3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E-0988-43E0-9F7F-CCD02283F65C}"/>
                </c:ext>
              </c:extLst>
            </c:dLbl>
            <c:dLbl>
              <c:idx val="3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F-0988-43E0-9F7F-CCD02283F65C}"/>
                </c:ext>
              </c:extLst>
            </c:dLbl>
            <c:dLbl>
              <c:idx val="3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0-0988-43E0-9F7F-CCD02283F65C}"/>
                </c:ext>
              </c:extLst>
            </c:dLbl>
            <c:dLbl>
              <c:idx val="3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1-0988-43E0-9F7F-CCD02283F65C}"/>
                </c:ext>
              </c:extLst>
            </c:dLbl>
            <c:dLbl>
              <c:idx val="3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2-0988-43E0-9F7F-CCD02283F65C}"/>
                </c:ext>
              </c:extLst>
            </c:dLbl>
            <c:dLbl>
              <c:idx val="3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3-0988-43E0-9F7F-CCD02283F65C}"/>
                </c:ext>
              </c:extLst>
            </c:dLbl>
            <c:dLbl>
              <c:idx val="3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4-0988-43E0-9F7F-CCD02283F65C}"/>
                </c:ext>
              </c:extLst>
            </c:dLbl>
            <c:dLbl>
              <c:idx val="3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5-0988-43E0-9F7F-CCD02283F65C}"/>
                </c:ext>
              </c:extLst>
            </c:dLbl>
            <c:dLbl>
              <c:idx val="3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6-0988-43E0-9F7F-CCD02283F65C}"/>
                </c:ext>
              </c:extLst>
            </c:dLbl>
            <c:dLbl>
              <c:idx val="3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7-0988-43E0-9F7F-CCD02283F65C}"/>
                </c:ext>
              </c:extLst>
            </c:dLbl>
            <c:dLbl>
              <c:idx val="3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8-0988-43E0-9F7F-CCD02283F65C}"/>
                </c:ext>
              </c:extLst>
            </c:dLbl>
            <c:dLbl>
              <c:idx val="3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9-0988-43E0-9F7F-CCD02283F65C}"/>
                </c:ext>
              </c:extLst>
            </c:dLbl>
            <c:dLbl>
              <c:idx val="3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A-0988-43E0-9F7F-CCD02283F65C}"/>
                </c:ext>
              </c:extLst>
            </c:dLbl>
            <c:dLbl>
              <c:idx val="3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B-0988-43E0-9F7F-CCD02283F65C}"/>
                </c:ext>
              </c:extLst>
            </c:dLbl>
            <c:dLbl>
              <c:idx val="3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C-0988-43E0-9F7F-CCD02283F65C}"/>
                </c:ext>
              </c:extLst>
            </c:dLbl>
            <c:dLbl>
              <c:idx val="3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D-0988-43E0-9F7F-CCD02283F65C}"/>
                </c:ext>
              </c:extLst>
            </c:dLbl>
            <c:dLbl>
              <c:idx val="3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E-0988-43E0-9F7F-CCD02283F65C}"/>
                </c:ext>
              </c:extLst>
            </c:dLbl>
            <c:dLbl>
              <c:idx val="3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F-0988-43E0-9F7F-CCD02283F65C}"/>
                </c:ext>
              </c:extLst>
            </c:dLbl>
            <c:dLbl>
              <c:idx val="3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0-0988-43E0-9F7F-CCD02283F65C}"/>
                </c:ext>
              </c:extLst>
            </c:dLbl>
            <c:dLbl>
              <c:idx val="3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1-0988-43E0-9F7F-CCD02283F65C}"/>
                </c:ext>
              </c:extLst>
            </c:dLbl>
            <c:dLbl>
              <c:idx val="3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2-0988-43E0-9F7F-CCD02283F65C}"/>
                </c:ext>
              </c:extLst>
            </c:dLbl>
            <c:dLbl>
              <c:idx val="3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3-0988-43E0-9F7F-CCD02283F65C}"/>
                </c:ext>
              </c:extLst>
            </c:dLbl>
            <c:dLbl>
              <c:idx val="3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4-0988-43E0-9F7F-CCD02283F65C}"/>
                </c:ext>
              </c:extLst>
            </c:dLbl>
            <c:dLbl>
              <c:idx val="3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5-0988-43E0-9F7F-CCD02283F65C}"/>
                </c:ext>
              </c:extLst>
            </c:dLbl>
            <c:dLbl>
              <c:idx val="3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6-0988-43E0-9F7F-CCD02283F65C}"/>
                </c:ext>
              </c:extLst>
            </c:dLbl>
            <c:dLbl>
              <c:idx val="3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7-0988-43E0-9F7F-CCD02283F65C}"/>
                </c:ext>
              </c:extLst>
            </c:dLbl>
            <c:dLbl>
              <c:idx val="3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8-0988-43E0-9F7F-CCD02283F65C}"/>
                </c:ext>
              </c:extLst>
            </c:dLbl>
            <c:dLbl>
              <c:idx val="3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0-0988-43E0-9F7F-CCD02283F65C}"/>
                </c:ext>
              </c:extLst>
            </c:dLbl>
            <c:dLbl>
              <c:idx val="3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9-0988-43E0-9F7F-CCD02283F65C}"/>
                </c:ext>
              </c:extLst>
            </c:dLbl>
            <c:dLbl>
              <c:idx val="3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A-0988-43E0-9F7F-CCD02283F65C}"/>
                </c:ext>
              </c:extLst>
            </c:dLbl>
            <c:dLbl>
              <c:idx val="3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B-0988-43E0-9F7F-CCD02283F65C}"/>
                </c:ext>
              </c:extLst>
            </c:dLbl>
            <c:dLbl>
              <c:idx val="3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C-0988-43E0-9F7F-CCD02283F65C}"/>
                </c:ext>
              </c:extLst>
            </c:dLbl>
            <c:dLbl>
              <c:idx val="3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D-0988-43E0-9F7F-CCD02283F65C}"/>
                </c:ext>
              </c:extLst>
            </c:dLbl>
            <c:dLbl>
              <c:idx val="3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E-0988-43E0-9F7F-CCD02283F65C}"/>
                </c:ext>
              </c:extLst>
            </c:dLbl>
            <c:dLbl>
              <c:idx val="3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F-0988-43E0-9F7F-CCD02283F65C}"/>
                </c:ext>
              </c:extLst>
            </c:dLbl>
            <c:dLbl>
              <c:idx val="3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0-0988-43E0-9F7F-CCD02283F65C}"/>
                </c:ext>
              </c:extLst>
            </c:dLbl>
            <c:dLbl>
              <c:idx val="3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1-0988-43E0-9F7F-CCD02283F65C}"/>
                </c:ext>
              </c:extLst>
            </c:dLbl>
            <c:dLbl>
              <c:idx val="3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2-0988-43E0-9F7F-CCD02283F65C}"/>
                </c:ext>
              </c:extLst>
            </c:dLbl>
            <c:dLbl>
              <c:idx val="3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3-0988-43E0-9F7F-CCD02283F65C}"/>
                </c:ext>
              </c:extLst>
            </c:dLbl>
            <c:dLbl>
              <c:idx val="3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4-0988-43E0-9F7F-CCD02283F65C}"/>
                </c:ext>
              </c:extLst>
            </c:dLbl>
            <c:dLbl>
              <c:idx val="3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5-0988-43E0-9F7F-CCD02283F65C}"/>
                </c:ext>
              </c:extLst>
            </c:dLbl>
            <c:dLbl>
              <c:idx val="3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6-0988-43E0-9F7F-CCD02283F65C}"/>
                </c:ext>
              </c:extLst>
            </c:dLbl>
            <c:dLbl>
              <c:idx val="3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7-0988-43E0-9F7F-CCD02283F65C}"/>
                </c:ext>
              </c:extLst>
            </c:dLbl>
            <c:dLbl>
              <c:idx val="3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8-0988-43E0-9F7F-CCD02283F65C}"/>
                </c:ext>
              </c:extLst>
            </c:dLbl>
            <c:dLbl>
              <c:idx val="3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9-0988-43E0-9F7F-CCD02283F65C}"/>
                </c:ext>
              </c:extLst>
            </c:dLbl>
            <c:dLbl>
              <c:idx val="3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A-0988-43E0-9F7F-CCD02283F65C}"/>
                </c:ext>
              </c:extLst>
            </c:dLbl>
            <c:dLbl>
              <c:idx val="3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B-0988-43E0-9F7F-CCD02283F65C}"/>
                </c:ext>
              </c:extLst>
            </c:dLbl>
            <c:dLbl>
              <c:idx val="3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C-0988-43E0-9F7F-CCD02283F65C}"/>
                </c:ext>
              </c:extLst>
            </c:dLbl>
            <c:dLbl>
              <c:idx val="3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D-0988-43E0-9F7F-CCD02283F65C}"/>
                </c:ext>
              </c:extLst>
            </c:dLbl>
            <c:dLbl>
              <c:idx val="3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E-0988-43E0-9F7F-CCD02283F65C}"/>
                </c:ext>
              </c:extLst>
            </c:dLbl>
            <c:dLbl>
              <c:idx val="3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F-0988-43E0-9F7F-CCD02283F65C}"/>
                </c:ext>
              </c:extLst>
            </c:dLbl>
            <c:dLbl>
              <c:idx val="3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0-0988-43E0-9F7F-CCD02283F65C}"/>
                </c:ext>
              </c:extLst>
            </c:dLbl>
            <c:dLbl>
              <c:idx val="3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1-0988-43E0-9F7F-CCD02283F65C}"/>
                </c:ext>
              </c:extLst>
            </c:dLbl>
            <c:dLbl>
              <c:idx val="3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2-0988-43E0-9F7F-CCD02283F65C}"/>
                </c:ext>
              </c:extLst>
            </c:dLbl>
            <c:dLbl>
              <c:idx val="3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3-0988-43E0-9F7F-CCD02283F65C}"/>
                </c:ext>
              </c:extLst>
            </c:dLbl>
            <c:dLbl>
              <c:idx val="3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4-0988-43E0-9F7F-CCD02283F65C}"/>
                </c:ext>
              </c:extLst>
            </c:dLbl>
            <c:dLbl>
              <c:idx val="3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5-0988-43E0-9F7F-CCD02283F65C}"/>
                </c:ext>
              </c:extLst>
            </c:dLbl>
            <c:dLbl>
              <c:idx val="3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6-0988-43E0-9F7F-CCD02283F65C}"/>
                </c:ext>
              </c:extLst>
            </c:dLbl>
            <c:dLbl>
              <c:idx val="3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7-0988-43E0-9F7F-CCD02283F65C}"/>
                </c:ext>
              </c:extLst>
            </c:dLbl>
            <c:dLbl>
              <c:idx val="3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8-0988-43E0-9F7F-CCD02283F65C}"/>
                </c:ext>
              </c:extLst>
            </c:dLbl>
            <c:dLbl>
              <c:idx val="3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9-0988-43E0-9F7F-CCD02283F65C}"/>
                </c:ext>
              </c:extLst>
            </c:dLbl>
            <c:dLbl>
              <c:idx val="3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A-0988-43E0-9F7F-CCD02283F65C}"/>
                </c:ext>
              </c:extLst>
            </c:dLbl>
            <c:dLbl>
              <c:idx val="3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B-0988-43E0-9F7F-CCD02283F65C}"/>
                </c:ext>
              </c:extLst>
            </c:dLbl>
            <c:dLbl>
              <c:idx val="3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C-0988-43E0-9F7F-CCD02283F65C}"/>
                </c:ext>
              </c:extLst>
            </c:dLbl>
            <c:dLbl>
              <c:idx val="3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D-0988-43E0-9F7F-CCD02283F65C}"/>
                </c:ext>
              </c:extLst>
            </c:dLbl>
            <c:dLbl>
              <c:idx val="3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E-0988-43E0-9F7F-CCD02283F65C}"/>
                </c:ext>
              </c:extLst>
            </c:dLbl>
            <c:dLbl>
              <c:idx val="3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F-0988-43E0-9F7F-CCD02283F65C}"/>
                </c:ext>
              </c:extLst>
            </c:dLbl>
            <c:dLbl>
              <c:idx val="3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0-0988-43E0-9F7F-CCD02283F65C}"/>
                </c:ext>
              </c:extLst>
            </c:dLbl>
            <c:dLbl>
              <c:idx val="3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1-0988-43E0-9F7F-CCD02283F65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>
                      <a:noFill/>
                    </a:ln>
                  </c:spPr>
                </c15:leaderLines>
              </c:ext>
            </c:extLst>
          </c:dLbls>
          <c:xVal>
            <c:numRef>
              <c:f>'Traj 2'!$D$17:$D$400</c:f>
              <c:numCache>
                <c:formatCode>0</c:formatCode>
                <c:ptCount val="384"/>
                <c:pt idx="0">
                  <c:v>0</c:v>
                </c:pt>
                <c:pt idx="1">
                  <c:v>3.9050786972438802E-5</c:v>
                </c:pt>
                <c:pt idx="2">
                  <c:v>3.1241477939511242E-4</c:v>
                </c:pt>
                <c:pt idx="3">
                  <c:v>1.0544594724469789E-3</c:v>
                </c:pt>
                <c:pt idx="4">
                  <c:v>2.4996846835256292E-3</c:v>
                </c:pt>
                <c:pt idx="5">
                  <c:v>4.882803291742675E-3</c:v>
                </c:pt>
                <c:pt idx="6">
                  <c:v>8.4388219795273473E-3</c:v>
                </c:pt>
                <c:pt idx="7">
                  <c:v>1.3403121978763012E-2</c:v>
                </c:pt>
                <c:pt idx="8">
                  <c:v>2.001153982336655E-2</c:v>
                </c:pt>
                <c:pt idx="9">
                  <c:v>2.8500448110431537E-2</c:v>
                </c:pt>
                <c:pt idx="10">
                  <c:v>3.9106836272030709E-2</c:v>
                </c:pt>
                <c:pt idx="11">
                  <c:v>5.2068391359562163E-2</c:v>
                </c:pt>
                <c:pt idx="12">
                  <c:v>6.7623578842356452E-2</c:v>
                </c:pt>
                <c:pt idx="13">
                  <c:v>8.6011723422683664E-2</c:v>
                </c:pt>
                <c:pt idx="14">
                  <c:v>0.1074730898682956</c:v>
                </c:pt>
                <c:pt idx="15">
                  <c:v>0.13224896386452567</c:v>
                </c:pt>
                <c:pt idx="16">
                  <c:v>0.16058173288690708</c:v>
                </c:pt>
                <c:pt idx="17">
                  <c:v>0.19271496709605529</c:v>
                </c:pt>
                <c:pt idx="18">
                  <c:v>0.22889350025536809</c:v>
                </c:pt>
                <c:pt idx="19">
                  <c:v>0.26936351067323089</c:v>
                </c:pt>
                <c:pt idx="20">
                  <c:v>0.31437260216958207</c:v>
                </c:pt>
                <c:pt idx="21">
                  <c:v>0.36416988506820602</c:v>
                </c:pt>
                <c:pt idx="22">
                  <c:v>0.4190060572148705</c:v>
                </c:pt>
                <c:pt idx="23">
                  <c:v>0.47913348502101694</c:v>
                </c:pt>
                <c:pt idx="24">
                  <c:v>0.54480628453422653</c:v>
                </c:pt>
                <c:pt idx="25">
                  <c:v>0.61628040253324978</c:v>
                </c:pt>
                <c:pt idx="26">
                  <c:v>0.69381369764882217</c:v>
                </c:pt>
                <c:pt idx="27">
                  <c:v>0.77766602150869402</c:v>
                </c:pt>
                <c:pt idx="28">
                  <c:v>0.86809929990553614</c:v>
                </c:pt>
                <c:pt idx="29">
                  <c:v>0.96537761398673139</c:v>
                </c:pt>
                <c:pt idx="30">
                  <c:v>1.069767281464423</c:v>
                </c:pt>
                <c:pt idx="31">
                  <c:v>1.181536937843257</c:v>
                </c:pt>
                <c:pt idx="32">
                  <c:v>1.3009576176641913</c:v>
                </c:pt>
                <c:pt idx="33">
                  <c:v>1.428302835761051</c:v>
                </c:pt>
                <c:pt idx="34">
                  <c:v>1.5638486685270381</c:v>
                </c:pt>
                <c:pt idx="35">
                  <c:v>1.7078738351878182</c:v>
                </c:pt>
                <c:pt idx="36">
                  <c:v>1.8606597790768773</c:v>
                </c:pt>
                <c:pt idx="37">
                  <c:v>2.0224907489098314</c:v>
                </c:pt>
                <c:pt idx="38">
                  <c:v>2.1936538800515173</c:v>
                </c:pt>
                <c:pt idx="39">
                  <c:v>2.3744392757716759</c:v>
                </c:pt>
                <c:pt idx="40">
                  <c:v>2.5651400884845699</c:v>
                </c:pt>
                <c:pt idx="41">
                  <c:v>2.7660526009635706</c:v>
                </c:pt>
                <c:pt idx="42">
                  <c:v>2.9774763075275752</c:v>
                </c:pt>
                <c:pt idx="43">
                  <c:v>3.1997139951883056</c:v>
                </c:pt>
                <c:pt idx="44">
                  <c:v>3.433071824755467</c:v>
                </c:pt>
                <c:pt idx="45">
                  <c:v>3.6778594118869572</c:v>
                </c:pt>
                <c:pt idx="46">
                  <c:v>3.9343899080781908</c:v>
                </c:pt>
                <c:pt idx="47">
                  <c:v>4.2029800815802938</c:v>
                </c:pt>
                <c:pt idx="48">
                  <c:v>4.4839503982365772</c:v>
                </c:pt>
                <c:pt idx="49">
                  <c:v>4.7776251022285487</c:v>
                </c:pt>
                <c:pt idx="50">
                  <c:v>5.0843322967166955</c:v>
                </c:pt>
                <c:pt idx="51">
                  <c:v>5.404404024368449</c:v>
                </c:pt>
                <c:pt idx="52">
                  <c:v>5.7381763477567063</c:v>
                </c:pt>
                <c:pt idx="53">
                  <c:v>6.0859894296171317</c:v>
                </c:pt>
                <c:pt idx="54">
                  <c:v>6.448187612950866</c:v>
                </c:pt>
                <c:pt idx="55">
                  <c:v>6.8251195009566787</c:v>
                </c:pt>
                <c:pt idx="56">
                  <c:v>7.2171380367760491</c:v>
                </c:pt>
                <c:pt idx="57">
                  <c:v>7.6246005830364947</c:v>
                </c:pt>
                <c:pt idx="58">
                  <c:v>8.0478690011744103</c:v>
                </c:pt>
                <c:pt idx="59">
                  <c:v>8.4873097305196055</c:v>
                </c:pt>
                <c:pt idx="60">
                  <c:v>8.9432938671215148</c:v>
                </c:pt>
                <c:pt idx="61">
                  <c:v>9.4161972422992761</c:v>
                </c:pt>
                <c:pt idx="62">
                  <c:v>9.9064005008913298</c:v>
                </c:pt>
                <c:pt idx="63">
                  <c:v>10.41428917918547</c:v>
                </c:pt>
                <c:pt idx="64">
                  <c:v>10.940253782504536</c:v>
                </c:pt>
                <c:pt idx="65">
                  <c:v>11.484689862424572</c:v>
                </c:pt>
                <c:pt idx="66">
                  <c:v>12.047998093599402</c:v>
                </c:pt>
                <c:pt idx="67">
                  <c:v>12.630584350167489</c:v>
                </c:pt>
                <c:pt idx="68">
                  <c:v>13.232859781710379</c:v>
                </c:pt>
                <c:pt idx="69">
                  <c:v>13.855240888738487</c:v>
                </c:pt>
                <c:pt idx="70">
                  <c:v>14.498149597670482</c:v>
                </c:pt>
                <c:pt idx="71">
                  <c:v>15.162013335278438</c:v>
                </c:pt>
                <c:pt idx="72">
                  <c:v>15.847265102565352</c:v>
                </c:pt>
                <c:pt idx="73">
                  <c:v>16.554343548042297</c:v>
                </c:pt>
                <c:pt idx="74">
                  <c:v>17.283693040369492</c:v>
                </c:pt>
                <c:pt idx="75">
                  <c:v>18.035763740327273</c:v>
                </c:pt>
                <c:pt idx="76">
                  <c:v>18.81101167207823</c:v>
                </c:pt>
                <c:pt idx="77">
                  <c:v>19.609898793681939</c:v>
                </c:pt>
                <c:pt idx="78">
                  <c:v>20.43289306682308</c:v>
                </c:pt>
                <c:pt idx="79">
                  <c:v>21.280468525709765</c:v>
                </c:pt>
                <c:pt idx="80">
                  <c:v>22.153105345101974</c:v>
                </c:pt>
                <c:pt idx="81">
                  <c:v>23.051289907422447</c:v>
                </c:pt>
                <c:pt idx="82">
                  <c:v>23.975514868905599</c:v>
                </c:pt>
                <c:pt idx="83">
                  <c:v>24.926279224736678</c:v>
                </c:pt>
                <c:pt idx="84">
                  <c:v>25.904088373132229</c:v>
                </c:pt>
                <c:pt idx="85">
                  <c:v>26.909454178309595</c:v>
                </c:pt>
                <c:pt idx="86">
                  <c:v>27.942895032295205</c:v>
                </c:pt>
                <c:pt idx="87">
                  <c:v>29.00493591551524</c:v>
                </c:pt>
                <c:pt idx="88">
                  <c:v>30.096108456113907</c:v>
                </c:pt>
                <c:pt idx="89">
                  <c:v>31.216950987940837</c:v>
                </c:pt>
                <c:pt idx="90">
                  <c:v>32.368008607149655</c:v>
                </c:pt>
                <c:pt idx="91">
                  <c:v>33.549833227344386</c:v>
                </c:pt>
                <c:pt idx="92">
                  <c:v>34.762983633211178</c:v>
                </c:pt>
                <c:pt idx="93">
                  <c:v>36.00802553257131</c:v>
                </c:pt>
                <c:pt idx="94">
                  <c:v>37.285531606787409</c:v>
                </c:pt>
                <c:pt idx="95">
                  <c:v>38.596081559453332</c:v>
                </c:pt>
                <c:pt idx="96">
                  <c:v>39.940262163299543</c:v>
                </c:pt>
                <c:pt idx="97">
                  <c:v>41.318667305237206</c:v>
                </c:pt>
                <c:pt idx="98">
                  <c:v>42.731898029469477</c:v>
                </c:pt>
                <c:pt idx="99">
                  <c:v>44.180562578591811</c:v>
                </c:pt>
                <c:pt idx="100">
                  <c:v>45.665276432601445</c:v>
                </c:pt>
                <c:pt idx="101">
                  <c:v>47.186662345736579</c:v>
                </c:pt>
                <c:pt idx="102">
                  <c:v>48.745350381060561</c:v>
                </c:pt>
                <c:pt idx="103">
                  <c:v>50.341977942706841</c:v>
                </c:pt>
                <c:pt idx="104">
                  <c:v>51.977189805697705</c:v>
                </c:pt>
                <c:pt idx="105">
                  <c:v>53.651638143244256</c:v>
                </c:pt>
                <c:pt idx="106">
                  <c:v>55.36598255144019</c:v>
                </c:pt>
                <c:pt idx="107">
                  <c:v>57.120890071251956</c:v>
                </c:pt>
                <c:pt idx="108">
                  <c:v>58.917035207710988</c:v>
                </c:pt>
                <c:pt idx="109">
                  <c:v>60.755099946208126</c:v>
                </c:pt>
                <c:pt idx="110">
                  <c:v>62.635773765791967</c:v>
                </c:pt>
                <c:pt idx="111">
                  <c:v>64.559753649365916</c:v>
                </c:pt>
                <c:pt idx="112">
                  <c:v>66.527744090679391</c:v>
                </c:pt>
                <c:pt idx="113">
                  <c:v>68.540457098009128</c:v>
                </c:pt>
                <c:pt idx="114">
                  <c:v>70.598612194415239</c:v>
                </c:pt>
                <c:pt idx="115">
                  <c:v>72.702936414467459</c:v>
                </c:pt>
                <c:pt idx="116">
                  <c:v>74.854164297320466</c:v>
                </c:pt>
                <c:pt idx="117">
                  <c:v>77.053037876028853</c:v>
                </c:pt>
                <c:pt idx="118">
                  <c:v>79.300306662979821</c:v>
                </c:pt>
                <c:pt idx="119">
                  <c:v>81.596727631324029</c:v>
                </c:pt>
                <c:pt idx="120">
                  <c:v>83.943065192282262</c:v>
                </c:pt>
                <c:pt idx="121">
                  <c:v>86.34009116820485</c:v>
                </c:pt>
                <c:pt idx="122">
                  <c:v>88.788584761255478</c:v>
                </c:pt>
                <c:pt idx="123">
                  <c:v>91.289332517592058</c:v>
                </c:pt>
                <c:pt idx="124">
                  <c:v>93.843128286913554</c:v>
                </c:pt>
                <c:pt idx="125">
                  <c:v>96.450773177240563</c:v>
                </c:pt>
                <c:pt idx="126">
                  <c:v>99.113075504796171</c:v>
                </c:pt>
                <c:pt idx="127">
                  <c:v>101.83085073885071</c:v>
                </c:pt>
                <c:pt idx="128">
                  <c:v>104.60492144139187</c:v>
                </c:pt>
                <c:pt idx="129">
                  <c:v>107.43611720148107</c:v>
                </c:pt>
                <c:pt idx="130">
                  <c:v>110.32527456415706</c:v>
                </c:pt>
                <c:pt idx="131">
                  <c:v>113.27323695374005</c:v>
                </c:pt>
                <c:pt idx="132">
                  <c:v>116.28085459139761</c:v>
                </c:pt>
                <c:pt idx="133">
                  <c:v>119.34898440682286</c:v>
                </c:pt>
                <c:pt idx="134">
                  <c:v>122.47848994388086</c:v>
                </c:pt>
                <c:pt idx="135">
                  <c:v>125.67024126007412</c:v>
                </c:pt>
                <c:pt idx="136">
                  <c:v>128.92511481967969</c:v>
                </c:pt>
                <c:pt idx="137">
                  <c:v>132.24399338040854</c:v>
                </c:pt>
                <c:pt idx="138">
                  <c:v>135.62776587343663</c:v>
                </c:pt>
                <c:pt idx="139">
                  <c:v>139.07732727665598</c:v>
                </c:pt>
                <c:pt idx="140">
                  <c:v>142.59357848099555</c:v>
                </c:pt>
                <c:pt idx="141">
                  <c:v>146.17742614966079</c:v>
                </c:pt>
                <c:pt idx="142">
                  <c:v>149.82978257013863</c:v>
                </c:pt>
                <c:pt idx="143">
                  <c:v>153.55156549881778</c:v>
                </c:pt>
                <c:pt idx="144">
                  <c:v>157.34369799807163</c:v>
                </c:pt>
                <c:pt idx="145">
                  <c:v>161.20710826565426</c:v>
                </c:pt>
                <c:pt idx="146">
                  <c:v>165.14272945625692</c:v>
                </c:pt>
                <c:pt idx="147">
                  <c:v>169.15149949507818</c:v>
                </c:pt>
                <c:pt idx="148">
                  <c:v>173.23436088325533</c:v>
                </c:pt>
                <c:pt idx="149">
                  <c:v>177.39226049501386</c:v>
                </c:pt>
                <c:pt idx="150">
                  <c:v>181.62614936638676</c:v>
                </c:pt>
                <c:pt idx="151">
                  <c:v>185.93698247536045</c:v>
                </c:pt>
                <c:pt idx="152">
                  <c:v>190.32571851330303</c:v>
                </c:pt>
                <c:pt idx="153">
                  <c:v>194.79331964753993</c:v>
                </c:pt>
                <c:pt idx="154">
                  <c:v>199.34075127493315</c:v>
                </c:pt>
                <c:pt idx="155">
                  <c:v>203.96898176633619</c:v>
                </c:pt>
                <c:pt idx="156">
                  <c:v>208.6789822017885</c:v>
                </c:pt>
                <c:pt idx="157">
                  <c:v>213.47172609632386</c:v>
                </c:pt>
                <c:pt idx="158">
                  <c:v>218.34818911626789</c:v>
                </c:pt>
                <c:pt idx="159">
                  <c:v>223.30934878590628</c:v>
                </c:pt>
                <c:pt idx="160">
                  <c:v>228.35618418440416</c:v>
                </c:pt>
                <c:pt idx="161">
                  <c:v>233.4896756328707</c:v>
                </c:pt>
                <c:pt idx="162">
                  <c:v>238.71080437145957</c:v>
                </c:pt>
                <c:pt idx="163">
                  <c:v>244.02055222640703</c:v>
                </c:pt>
                <c:pt idx="164">
                  <c:v>249.41990126691229</c:v>
                </c:pt>
                <c:pt idx="165">
                  <c:v>254.90983345177241</c:v>
                </c:pt>
                <c:pt idx="166">
                  <c:v>260.49133026569052</c:v>
                </c:pt>
                <c:pt idx="167">
                  <c:v>266.16537234518279</c:v>
                </c:pt>
                <c:pt idx="168">
                  <c:v>271.93293909401643</c:v>
                </c:pt>
                <c:pt idx="169">
                  <c:v>277.79500828812144</c:v>
                </c:pt>
                <c:pt idx="170">
                  <c:v>283.75255566992399</c:v>
                </c:pt>
                <c:pt idx="171">
                  <c:v>289.80655453205924</c:v>
                </c:pt>
                <c:pt idx="172">
                  <c:v>295.95797529043142</c:v>
                </c:pt>
                <c:pt idx="173">
                  <c:v>302.20778504659887</c:v>
                </c:pt>
                <c:pt idx="174">
                  <c:v>308.55694713946838</c:v>
                </c:pt>
                <c:pt idx="175">
                  <c:v>315.00642068629827</c:v>
                </c:pt>
                <c:pt idx="176">
                  <c:v>321.5571601130182</c:v>
                </c:pt>
                <c:pt idx="177">
                  <c:v>328.21011467388456</c:v>
                </c:pt>
                <c:pt idx="178">
                  <c:v>334.96622796050502</c:v>
                </c:pt>
                <c:pt idx="179">
                  <c:v>341.82643740027333</c:v>
                </c:pt>
                <c:pt idx="180">
                  <c:v>348.79167374427527</c:v>
                </c:pt>
                <c:pt idx="181">
                  <c:v>355.86286054473175</c:v>
                </c:pt>
                <c:pt idx="182">
                  <c:v>363.0409136220664</c:v>
                </c:pt>
                <c:pt idx="183">
                  <c:v>370.32674052169364</c:v>
                </c:pt>
                <c:pt idx="184">
                  <c:v>377.72123996064187</c:v>
                </c:pt>
                <c:pt idx="185">
                  <c:v>385.22530126413767</c:v>
                </c:pt>
                <c:pt idx="186">
                  <c:v>392.83980379229729</c:v>
                </c:pt>
                <c:pt idx="187">
                  <c:v>400.565616357083</c:v>
                </c:pt>
                <c:pt idx="188">
                  <c:v>408.40359662969996</c:v>
                </c:pt>
                <c:pt idx="189">
                  <c:v>416.35459053862922</c:v>
                </c:pt>
                <c:pt idx="190">
                  <c:v>424.41943165850455</c:v>
                </c:pt>
                <c:pt idx="191">
                  <c:v>432.59894059006245</c:v>
                </c:pt>
                <c:pt idx="192">
                  <c:v>440.89392433140955</c:v>
                </c:pt>
                <c:pt idx="193">
                  <c:v>449.30517564087495</c:v>
                </c:pt>
                <c:pt idx="194">
                  <c:v>457.83347239172718</c:v>
                </c:pt>
                <c:pt idx="195">
                  <c:v>466.47957691906061</c:v>
                </c:pt>
                <c:pt idx="196">
                  <c:v>475.24423535917134</c:v>
                </c:pt>
                <c:pt idx="197">
                  <c:v>484.12817698176605</c:v>
                </c:pt>
                <c:pt idx="198">
                  <c:v>493.13211351536239</c:v>
                </c:pt>
                <c:pt idx="199">
                  <c:v>502.25673846626552</c:v>
                </c:pt>
                <c:pt idx="200">
                  <c:v>511.50272643152044</c:v>
                </c:pt>
                <c:pt idx="201">
                  <c:v>520.87073240626455</c:v>
                </c:pt>
                <c:pt idx="202">
                  <c:v>530.36139108592261</c:v>
                </c:pt>
                <c:pt idx="203">
                  <c:v>539.97531616370907</c:v>
                </c:pt>
                <c:pt idx="204">
                  <c:v>549.7130996239224</c:v>
                </c:pt>
                <c:pt idx="205">
                  <c:v>559.57531103153963</c:v>
                </c:pt>
                <c:pt idx="206">
                  <c:v>569.56249681863483</c:v>
                </c:pt>
                <c:pt idx="207">
                  <c:v>579.67517956817301</c:v>
                </c:pt>
                <c:pt idx="208">
                  <c:v>589.91385729574756</c:v>
                </c:pt>
                <c:pt idx="209">
                  <c:v>600.2790027298513</c:v>
                </c:pt>
                <c:pt idx="210">
                  <c:v>610.77106259129027</c:v>
                </c:pt>
                <c:pt idx="211">
                  <c:v>621.39045687237478</c:v>
                </c:pt>
                <c:pt idx="212">
                  <c:v>632.13757811653545</c:v>
                </c:pt>
                <c:pt idx="213">
                  <c:v>643.01279069903785</c:v>
                </c:pt>
                <c:pt idx="214">
                  <c:v>654.01643010948465</c:v>
                </c:pt>
                <c:pt idx="215">
                  <c:v>665.14880223681666</c:v>
                </c:pt>
                <c:pt idx="216">
                  <c:v>676.41018265754133</c:v>
                </c:pt>
                <c:pt idx="217">
                  <c:v>687.80081592793283</c:v>
                </c:pt>
                <c:pt idx="218">
                  <c:v>699.32091488097183</c:v>
                </c:pt>
                <c:pt idx="219">
                  <c:v>710.97065992880346</c:v>
                </c:pt>
                <c:pt idx="220">
                  <c:v>722.75019837151228</c:v>
                </c:pt>
                <c:pt idx="221">
                  <c:v>734.65964371302709</c:v>
                </c:pt>
                <c:pt idx="222">
                  <c:v>746.69907498498389</c:v>
                </c:pt>
                <c:pt idx="223">
                  <c:v>758.86853607938815</c:v>
                </c:pt>
                <c:pt idx="224">
                  <c:v>771.1680350909329</c:v>
                </c:pt>
                <c:pt idx="225">
                  <c:v>783.59754366983748</c:v>
                </c:pt>
                <c:pt idx="226">
                  <c:v>796.15699638608703</c:v>
                </c:pt>
                <c:pt idx="227">
                  <c:v>808.84629010595927</c:v>
                </c:pt>
                <c:pt idx="228">
                  <c:v>821.66528338173623</c:v>
                </c:pt>
                <c:pt idx="229">
                  <c:v>834.6137958555056</c:v>
                </c:pt>
                <c:pt idx="230">
                  <c:v>847.6916076779612</c:v>
                </c:pt>
                <c:pt idx="231">
                  <c:v>860.8984589431202</c:v>
                </c:pt>
                <c:pt idx="232">
                  <c:v>874.23404913987588</c:v>
                </c:pt>
                <c:pt idx="233">
                  <c:v>887.69803662130744</c:v>
                </c:pt>
                <c:pt idx="234">
                  <c:v>901.29003809267067</c:v>
                </c:pt>
                <c:pt idx="235">
                  <c:v>915.00962811899035</c:v>
                </c:pt>
                <c:pt idx="236">
                  <c:v>928.85633865317618</c:v>
                </c:pt>
                <c:pt idx="237">
                  <c:v>942.82965858557588</c:v>
                </c:pt>
                <c:pt idx="238">
                  <c:v>956.92903331587831</c:v>
                </c:pt>
                <c:pt idx="239">
                  <c:v>971.15386434826951</c:v>
                </c:pt>
                <c:pt idx="240">
                  <c:v>985.50350891073481</c:v>
                </c:pt>
                <c:pt idx="241">
                  <c:v>999.97727959939402</c:v>
                </c:pt>
                <c:pt idx="242">
                  <c:v>1014.5744440487388</c:v>
                </c:pt>
                <c:pt idx="243">
                  <c:v>1029.2942246286323</c:v>
                </c:pt>
                <c:pt idx="244">
                  <c:v>1044.1357981689098</c:v>
                </c:pt>
                <c:pt idx="245">
                  <c:v>1059.0982957124077</c:v>
                </c:pt>
                <c:pt idx="246">
                  <c:v>1074.1808022972227</c:v>
                </c:pt>
                <c:pt idx="247">
                  <c:v>1089.382356768984</c:v>
                </c:pt>
                <c:pt idx="248">
                  <c:v>1104.7019516239002</c:v>
                </c:pt>
                <c:pt idx="249">
                  <c:v>1120.1385328833123</c:v>
                </c:pt>
                <c:pt idx="250">
                  <c:v>1135.6910000004627</c:v>
                </c:pt>
                <c:pt idx="251">
                  <c:v>1151.3582058001552</c:v>
                </c:pt>
                <c:pt idx="252">
                  <c:v>1167.1389564519579</c:v>
                </c:pt>
                <c:pt idx="253">
                  <c:v>1183.0320114775604</c:v>
                </c:pt>
                <c:pt idx="254">
                  <c:v>1199.0360837928672</c:v>
                </c:pt>
                <c:pt idx="255">
                  <c:v>1215.1498397853729</c:v>
                </c:pt>
                <c:pt idx="256">
                  <c:v>1231.3718994273258</c:v>
                </c:pt>
                <c:pt idx="257">
                  <c:v>1247.7008364251465</c:v>
                </c:pt>
                <c:pt idx="258">
                  <c:v>1264.135178405528</c:v>
                </c:pt>
                <c:pt idx="259">
                  <c:v>1280.673407138604</c:v>
                </c:pt>
                <c:pt idx="260">
                  <c:v>1297.3139587985211</c:v>
                </c:pt>
                <c:pt idx="261">
                  <c:v>1314.0552242617109</c:v>
                </c:pt>
                <c:pt idx="262">
                  <c:v>1330.8955494431113</c:v>
                </c:pt>
                <c:pt idx="263">
                  <c:v>1347.8332356705318</c:v>
                </c:pt>
                <c:pt idx="264">
                  <c:v>1364.8665400973155</c:v>
                </c:pt>
                <c:pt idx="265">
                  <c:v>1381.9936761533961</c:v>
                </c:pt>
                <c:pt idx="266">
                  <c:v>1399.2128140347961</c:v>
                </c:pt>
                <c:pt idx="267">
                  <c:v>1416.5220812315617</c:v>
                </c:pt>
                <c:pt idx="268">
                  <c:v>1433.9195630940753</c:v>
                </c:pt>
                <c:pt idx="269">
                  <c:v>1451.4033034376332</c:v>
                </c:pt>
                <c:pt idx="270">
                  <c:v>1468.9713051851179</c:v>
                </c:pt>
                <c:pt idx="271">
                  <c:v>1486.6215310475459</c:v>
                </c:pt>
                <c:pt idx="272">
                  <c:v>1504.3519042422074</c:v>
                </c:pt>
                <c:pt idx="273">
                  <c:v>1522.160309248065</c:v>
                </c:pt>
                <c:pt idx="274">
                  <c:v>1540.044592598018</c:v>
                </c:pt>
                <c:pt idx="275">
                  <c:v>1558.0025637075858</c:v>
                </c:pt>
                <c:pt idx="276">
                  <c:v>1576.0319957395031</c:v>
                </c:pt>
                <c:pt idx="277">
                  <c:v>1594.1306265036687</c:v>
                </c:pt>
                <c:pt idx="278">
                  <c:v>1612.2961593918283</c:v>
                </c:pt>
                <c:pt idx="279">
                  <c:v>1630.5262643463202</c:v>
                </c:pt>
                <c:pt idx="280">
                  <c:v>1648.8185788621581</c:v>
                </c:pt>
                <c:pt idx="281">
                  <c:v>1667.1707090216651</c:v>
                </c:pt>
                <c:pt idx="282">
                  <c:v>1685.5802305608281</c:v>
                </c:pt>
                <c:pt idx="283">
                  <c:v>1704.0446899664832</c:v>
                </c:pt>
                <c:pt idx="284">
                  <c:v>1722.5616056033923</c:v>
                </c:pt>
                <c:pt idx="285">
                  <c:v>1741.1284688702219</c:v>
                </c:pt>
                <c:pt idx="286">
                  <c:v>1759.7427453833886</c:v>
                </c:pt>
                <c:pt idx="287">
                  <c:v>1778.4018761876812</c:v>
                </c:pt>
                <c:pt idx="288">
                  <c:v>1797.1032789925302</c:v>
                </c:pt>
                <c:pt idx="289">
                  <c:v>1815.8443494327494</c:v>
                </c:pt>
                <c:pt idx="290">
                  <c:v>1834.6224623525291</c:v>
                </c:pt>
                <c:pt idx="291">
                  <c:v>1853.4349731114241</c:v>
                </c:pt>
                <c:pt idx="292">
                  <c:v>1872.2792189110376</c:v>
                </c:pt>
                <c:pt idx="293">
                  <c:v>1891.1525201410666</c:v>
                </c:pt>
                <c:pt idx="294">
                  <c:v>1910.0521817433432</c:v>
                </c:pt>
                <c:pt idx="295">
                  <c:v>1928.9754945924681</c:v>
                </c:pt>
                <c:pt idx="296">
                  <c:v>1947.9197368916075</c:v>
                </c:pt>
                <c:pt idx="297">
                  <c:v>1966.882175581999</c:v>
                </c:pt>
                <c:pt idx="298">
                  <c:v>1985.8600677646805</c:v>
                </c:pt>
                <c:pt idx="299">
                  <c:v>2004.8506621329404</c:v>
                </c:pt>
                <c:pt idx="300">
                  <c:v>2023.8512004139679</c:v>
                </c:pt>
                <c:pt idx="301">
                  <c:v>2042.8589188181586</c:v>
                </c:pt>
                <c:pt idx="302">
                  <c:v>2061.8710494945262</c:v>
                </c:pt>
                <c:pt idx="303">
                  <c:v>2080.8848219906522</c:v>
                </c:pt>
                <c:pt idx="304">
                  <c:v>2099.8974647156015</c:v>
                </c:pt>
                <c:pt idx="305">
                  <c:v>2118.9062064042241</c:v>
                </c:pt>
                <c:pt idx="306">
                  <c:v>2137.9082775812622</c:v>
                </c:pt>
                <c:pt idx="307">
                  <c:v>2156.9009120236774</c:v>
                </c:pt>
                <c:pt idx="308">
                  <c:v>2175.8813482196251</c:v>
                </c:pt>
                <c:pt idx="309">
                  <c:v>2194.8468308224992</c:v>
                </c:pt>
                <c:pt idx="310">
                  <c:v>2213.794612098483</c:v>
                </c:pt>
                <c:pt idx="311">
                  <c:v>2232.721953366055</c:v>
                </c:pt>
                <c:pt idx="312">
                  <c:v>2251.6261264259119</c:v>
                </c:pt>
                <c:pt idx="313">
                  <c:v>2270.5044149797841</c:v>
                </c:pt>
                <c:pt idx="314">
                  <c:v>2289.3541160366462</c:v>
                </c:pt>
                <c:pt idx="315">
                  <c:v>2308.1725413048403</c:v>
                </c:pt>
                <c:pt idx="316">
                  <c:v>2326.9570185686575</c:v>
                </c:pt>
                <c:pt idx="317">
                  <c:v>2345.7048930479541</c:v>
                </c:pt>
                <c:pt idx="318">
                  <c:v>2364.413528739401</c:v>
                </c:pt>
                <c:pt idx="319">
                  <c:v>2383.0803097380058</c:v>
                </c:pt>
                <c:pt idx="320">
                  <c:v>2401.7026415375726</c:v>
                </c:pt>
                <c:pt idx="321">
                  <c:v>2420.2779523088129</c:v>
                </c:pt>
                <c:pt idx="322">
                  <c:v>2438.8036941538448</c:v>
                </c:pt>
                <c:pt idx="323">
                  <c:v>2457.2773443358742</c:v>
                </c:pt>
                <c:pt idx="324">
                  <c:v>2475.6964064828844</c:v>
                </c:pt>
                <c:pt idx="325">
                  <c:v>2494.0584117642043</c:v>
                </c:pt>
                <c:pt idx="326">
                  <c:v>2512.3609200388819</c:v>
                </c:pt>
                <c:pt idx="327">
                  <c:v>2530.6015209748252</c:v>
                </c:pt>
                <c:pt idx="328">
                  <c:v>2548.7778351377306</c:v>
                </c:pt>
                <c:pt idx="329">
                  <c:v>2566.8875150488639</c:v>
                </c:pt>
                <c:pt idx="330">
                  <c:v>2584.9282462108149</c:v>
                </c:pt>
                <c:pt idx="331">
                  <c:v>2602.8977481003976</c:v>
                </c:pt>
                <c:pt idx="332">
                  <c:v>2620.7937751279196</c:v>
                </c:pt>
                <c:pt idx="333">
                  <c:v>2638.6141175621046</c:v>
                </c:pt>
                <c:pt idx="334">
                  <c:v>2656.3566024199999</c:v>
                </c:pt>
                <c:pt idx="335">
                  <c:v>2674.0190943212606</c:v>
                </c:pt>
                <c:pt idx="336">
                  <c:v>2691.5994963062617</c:v>
                </c:pt>
                <c:pt idx="337">
                  <c:v>2709.0957506175391</c:v>
                </c:pt>
                <c:pt idx="338">
                  <c:v>2726.505839444118</c:v>
                </c:pt>
                <c:pt idx="339">
                  <c:v>2743.8277856283521</c:v>
                </c:pt>
                <c:pt idx="340">
                  <c:v>2761.0596533349408</c:v>
                </c:pt>
                <c:pt idx="341">
                  <c:v>2778.1995486818605</c:v>
                </c:pt>
                <c:pt idx="342">
                  <c:v>2795.2456203329948</c:v>
                </c:pt>
                <c:pt idx="343">
                  <c:v>2812.1960600523021</c:v>
                </c:pt>
                <c:pt idx="344">
                  <c:v>2829.0491032194241</c:v>
                </c:pt>
                <c:pt idx="345">
                  <c:v>2845.8030293066822</c:v>
                </c:pt>
                <c:pt idx="346">
                  <c:v>2862.45616231747</c:v>
                </c:pt>
                <c:pt idx="347">
                  <c:v>2879.0068711860968</c:v>
                </c:pt>
                <c:pt idx="348">
                  <c:v>2895.4535701391974</c:v>
                </c:pt>
                <c:pt idx="349">
                  <c:v>2911.7947190188638</c:v>
                </c:pt>
                <c:pt idx="350">
                  <c:v>2928.0288235677122</c:v>
                </c:pt>
                <c:pt idx="351">
                  <c:v>2944.1544356761415</c:v>
                </c:pt>
                <c:pt idx="352">
                  <c:v>2960.1701535920938</c:v>
                </c:pt>
                <c:pt idx="353">
                  <c:v>2976.0746220936635</c:v>
                </c:pt>
                <c:pt idx="354">
                  <c:v>2991.8665326249525</c:v>
                </c:pt>
                <c:pt idx="355">
                  <c:v>3007.5446233956104</c:v>
                </c:pt>
                <c:pt idx="356">
                  <c:v>3023.1076794445385</c:v>
                </c:pt>
                <c:pt idx="357">
                  <c:v>3038.5545326682777</c:v>
                </c:pt>
                <c:pt idx="358">
                  <c:v>3053.8840618146346</c:v>
                </c:pt>
                <c:pt idx="359">
                  <c:v>3069.0951924421397</c:v>
                </c:pt>
                <c:pt idx="360">
                  <c:v>3084.1868968459657</c:v>
                </c:pt>
                <c:pt idx="361">
                  <c:v>3099.1581939509656</c:v>
                </c:pt>
                <c:pt idx="362">
                  <c:v>3114.0081491725145</c:v>
                </c:pt>
                <c:pt idx="363">
                  <c:v>3128.7358742458864</c:v>
                </c:pt>
                <c:pt idx="364">
                  <c:v>3143.3405270248982</c:v>
                </c:pt>
                <c:pt idx="365">
                  <c:v>3157.8213112506005</c:v>
                </c:pt>
                <c:pt idx="366">
                  <c:v>3172.1774762908076</c:v>
                </c:pt>
                <c:pt idx="367">
                  <c:v>3186.4083168512807</c:v>
                </c:pt>
                <c:pt idx="368">
                  <c:v>3200.5131726594</c:v>
                </c:pt>
                <c:pt idx="369">
                  <c:v>3214.4914281211786</c:v>
                </c:pt>
                <c:pt idx="370">
                  <c:v>3228.3425119524859</c:v>
                </c:pt>
                <c:pt idx="371">
                  <c:v>3242.0658967853633</c:v>
                </c:pt>
                <c:pt idx="372">
                  <c:v>3255.6610987503277</c:v>
                </c:pt>
                <c:pt idx="373">
                  <c:v>3269.1276770355626</c:v>
                </c:pt>
                <c:pt idx="374">
                  <c:v>3282.4652334239172</c:v>
                </c:pt>
                <c:pt idx="375">
                  <c:v>3295.6734118086279</c:v>
                </c:pt>
                <c:pt idx="376">
                  <c:v>3308.75189768869</c:v>
                </c:pt>
                <c:pt idx="377">
                  <c:v>3321.7004176448081</c:v>
                </c:pt>
                <c:pt idx="378">
                  <c:v>3334.5187387968549</c:v>
                </c:pt>
                <c:pt idx="379">
                  <c:v>3347.2066682437712</c:v>
                </c:pt>
                <c:pt idx="380">
                  <c:v>3359.7640524868348</c:v>
                </c:pt>
                <c:pt idx="381">
                  <c:v>3372.1907768372275</c:v>
                </c:pt>
                <c:pt idx="382">
                  <c:v>3384.486764808822</c:v>
                </c:pt>
                <c:pt idx="383">
                  <c:v>3396.6519774971066</c:v>
                </c:pt>
              </c:numCache>
            </c:numRef>
          </c:xVal>
          <c:yVal>
            <c:numRef>
              <c:f>'Traj 2'!$E$17:$E$400</c:f>
              <c:numCache>
                <c:formatCode>0.0</c:formatCode>
                <c:ptCount val="384"/>
                <c:pt idx="0">
                  <c:v>5</c:v>
                </c:pt>
                <c:pt idx="1">
                  <c:v>5.0002763376856389</c:v>
                </c:pt>
                <c:pt idx="2">
                  <c:v>5.0011053506446661</c:v>
                </c:pt>
                <c:pt idx="3">
                  <c:v>5.0024870425015218</c:v>
                </c:pt>
                <c:pt idx="4">
                  <c:v>5.0044214245150016</c:v>
                </c:pt>
                <c:pt idx="5">
                  <c:v>5.0069085155629782</c:v>
                </c:pt>
                <c:pt idx="6">
                  <c:v>5.0099483421205617</c:v>
                </c:pt>
                <c:pt idx="7">
                  <c:v>5.0135409382315208</c:v>
                </c:pt>
                <c:pt idx="8">
                  <c:v>5.0176863454729945</c:v>
                </c:pt>
                <c:pt idx="9">
                  <c:v>5.022384612913541</c:v>
                </c:pt>
                <c:pt idx="10">
                  <c:v>5.0276357970644083</c:v>
                </c:pt>
                <c:pt idx="11">
                  <c:v>5.0334399618240173</c:v>
                </c:pt>
                <c:pt idx="12">
                  <c:v>5.0397971784156503</c:v>
                </c:pt>
                <c:pt idx="13">
                  <c:v>5.0467075253182623</c:v>
                </c:pt>
                <c:pt idx="14">
                  <c:v>5.054171088190377</c:v>
                </c:pt>
                <c:pt idx="15">
                  <c:v>5.0621879597870274</c:v>
                </c:pt>
                <c:pt idx="16">
                  <c:v>5.0707582398696811</c:v>
                </c:pt>
                <c:pt idx="17">
                  <c:v>5.0798820351090717</c:v>
                </c:pt>
                <c:pt idx="18">
                  <c:v>5.0895594589808741</c:v>
                </c:pt>
                <c:pt idx="19">
                  <c:v>5.0997906316541979</c:v>
                </c:pt>
                <c:pt idx="20">
                  <c:v>5.1105756798727091</c:v>
                </c:pt>
                <c:pt idx="21">
                  <c:v>5.1219147368284634</c:v>
                </c:pt>
                <c:pt idx="22">
                  <c:v>5.133807942028179</c:v>
                </c:pt>
                <c:pt idx="23">
                  <c:v>5.1462554411520234</c:v>
                </c:pt>
                <c:pt idx="24">
                  <c:v>5.1592573859047297</c:v>
                </c:pt>
                <c:pt idx="25">
                  <c:v>5.1728139338589214</c:v>
                </c:pt>
                <c:pt idx="26">
                  <c:v>5.186925248290633</c:v>
                </c:pt>
                <c:pt idx="27">
                  <c:v>5.2015914980068354</c:v>
                </c:pt>
                <c:pt idx="28">
                  <c:v>5.2168128571648777</c:v>
                </c:pt>
                <c:pt idx="29">
                  <c:v>5.2325895050837286</c:v>
                </c:pt>
                <c:pt idx="30">
                  <c:v>5.2489216260468892</c:v>
                </c:pt>
                <c:pt idx="31">
                  <c:v>5.2658094090968683</c:v>
                </c:pt>
                <c:pt idx="32">
                  <c:v>5.2832530478210442</c:v>
                </c:pt>
                <c:pt idx="33">
                  <c:v>5.3012527401288034</c:v>
                </c:pt>
                <c:pt idx="34">
                  <c:v>5.3198086880198368</c:v>
                </c:pt>
                <c:pt idx="35">
                  <c:v>5.3389210973433867</c:v>
                </c:pt>
                <c:pt idx="36">
                  <c:v>5.3585901775483338</c:v>
                </c:pt>
                <c:pt idx="37">
                  <c:v>5.3788161414239655</c:v>
                </c:pt>
                <c:pt idx="38">
                  <c:v>5.3995992048312598</c:v>
                </c:pt>
                <c:pt idx="39">
                  <c:v>5.4209395864245007</c:v>
                </c:pt>
                <c:pt idx="40">
                  <c:v>5.4428375073630759</c:v>
                </c:pt>
                <c:pt idx="41">
                  <c:v>5.4652931910132905</c:v>
                </c:pt>
                <c:pt idx="42">
                  <c:v>5.4883068626399787</c:v>
                </c:pt>
                <c:pt idx="43">
                  <c:v>5.5118787490877743</c:v>
                </c:pt>
                <c:pt idx="44">
                  <c:v>5.5360090784518237</c:v>
                </c:pt>
                <c:pt idx="45">
                  <c:v>5.5606980797377608</c:v>
                </c:pt>
                <c:pt idx="46">
                  <c:v>5.5859459825107329</c:v>
                </c:pt>
                <c:pt idx="47">
                  <c:v>5.6117530165332745</c:v>
                </c:pt>
                <c:pt idx="48">
                  <c:v>5.6381194113918838</c:v>
                </c:pt>
                <c:pt idx="49">
                  <c:v>5.6650453961119922</c:v>
                </c:pt>
                <c:pt idx="50">
                  <c:v>5.6925311987611771</c:v>
                </c:pt>
                <c:pt idx="51">
                  <c:v>5.7205770460404013</c:v>
                </c:pt>
                <c:pt idx="52">
                  <c:v>5.7491831628630239</c:v>
                </c:pt>
                <c:pt idx="53">
                  <c:v>5.778349771921393</c:v>
                </c:pt>
                <c:pt idx="54">
                  <c:v>5.8080770932407573</c:v>
                </c:pt>
                <c:pt idx="55">
                  <c:v>5.8383653437202865</c:v>
                </c:pt>
                <c:pt idx="56">
                  <c:v>5.8692147366609468</c:v>
                </c:pt>
                <c:pt idx="57">
                  <c:v>5.9006254812800067</c:v>
                </c:pt>
                <c:pt idx="58">
                  <c:v>5.932597782211924</c:v>
                </c:pt>
                <c:pt idx="59">
                  <c:v>5.9651318389953438</c:v>
                </c:pt>
                <c:pt idx="60">
                  <c:v>5.9982278455459923</c:v>
                </c:pt>
                <c:pt idx="61">
                  <c:v>6.0318859896151942</c:v>
                </c:pt>
                <c:pt idx="62">
                  <c:v>6.0661064522337327</c:v>
                </c:pt>
                <c:pt idx="63">
                  <c:v>6.100889407140853</c:v>
                </c:pt>
                <c:pt idx="64">
                  <c:v>6.1362350201980718</c:v>
                </c:pt>
                <c:pt idx="65">
                  <c:v>6.1721434487875744</c:v>
                </c:pt>
                <c:pt idx="66">
                  <c:v>6.2086148411949234</c:v>
                </c:pt>
                <c:pt idx="67">
                  <c:v>6.2456493359758136</c:v>
                </c:pt>
                <c:pt idx="68">
                  <c:v>6.2832470613065379</c:v>
                </c:pt>
                <c:pt idx="69">
                  <c:v>6.3214081343180188</c:v>
                </c:pt>
                <c:pt idx="70">
                  <c:v>6.3601326604129653</c:v>
                </c:pt>
                <c:pt idx="71">
                  <c:v>6.3994207325660275</c:v>
                </c:pt>
                <c:pt idx="72">
                  <c:v>6.4392724306065485</c:v>
                </c:pt>
                <c:pt idx="73">
                  <c:v>6.4796878204837167</c:v>
                </c:pt>
                <c:pt idx="74">
                  <c:v>6.5206669535137856</c:v>
                </c:pt>
                <c:pt idx="75">
                  <c:v>6.5622098656090957</c:v>
                </c:pt>
                <c:pt idx="76">
                  <c:v>6.6043165764886167</c:v>
                </c:pt>
                <c:pt idx="77">
                  <c:v>6.6469870888697109</c:v>
                </c:pt>
                <c:pt idx="78">
                  <c:v>6.6902213876408352</c:v>
                </c:pt>
                <c:pt idx="79">
                  <c:v>6.7340194390149373</c:v>
                </c:pt>
                <c:pt idx="80">
                  <c:v>6.7783811896631816</c:v>
                </c:pt>
                <c:pt idx="81">
                  <c:v>6.8233065658288012</c:v>
                </c:pt>
                <c:pt idx="82">
                  <c:v>6.8687954724207376</c:v>
                </c:pt>
                <c:pt idx="83">
                  <c:v>6.9148477920868361</c:v>
                </c:pt>
                <c:pt idx="84">
                  <c:v>6.9614633842662563</c:v>
                </c:pt>
                <c:pt idx="85">
                  <c:v>7.0086420842208907</c:v>
                </c:pt>
                <c:pt idx="86">
                  <c:v>7.056383702045439</c:v>
                </c:pt>
                <c:pt idx="87">
                  <c:v>7.1046880216559583</c:v>
                </c:pt>
                <c:pt idx="88">
                  <c:v>7.1535547997565434</c:v>
                </c:pt>
                <c:pt idx="89">
                  <c:v>7.2029837647838972</c:v>
                </c:pt>
                <c:pt idx="90">
                  <c:v>7.2529746158295332</c:v>
                </c:pt>
                <c:pt idx="91">
                  <c:v>7.3035270215393897</c:v>
                </c:pt>
                <c:pt idx="92">
                  <c:v>7.3546406189905316</c:v>
                </c:pt>
                <c:pt idx="93">
                  <c:v>7.4063150125447503</c:v>
                </c:pt>
                <c:pt idx="94">
                  <c:v>7.4585497726788068</c:v>
                </c:pt>
                <c:pt idx="95">
                  <c:v>7.511344434791094</c:v>
                </c:pt>
                <c:pt idx="96">
                  <c:v>7.5646984979844669</c:v>
                </c:pt>
                <c:pt idx="97">
                  <c:v>7.6186114238250688</c:v>
                </c:pt>
                <c:pt idx="98">
                  <c:v>7.6730826350768853</c:v>
                </c:pt>
                <c:pt idx="99">
                  <c:v>7.728111514411899</c:v>
                </c:pt>
                <c:pt idx="100">
                  <c:v>7.783697403095573</c:v>
                </c:pt>
                <c:pt idx="101">
                  <c:v>7.839839599647572</c:v>
                </c:pt>
                <c:pt idx="102">
                  <c:v>7.8965373584774632</c:v>
                </c:pt>
                <c:pt idx="103">
                  <c:v>7.9537898884953098</c:v>
                </c:pt>
                <c:pt idx="104">
                  <c:v>8.0115963516969817</c:v>
                </c:pt>
                <c:pt idx="105">
                  <c:v>8.0699558617240381</c:v>
                </c:pt>
                <c:pt idx="106">
                  <c:v>8.1288674823981069</c:v>
                </c:pt>
                <c:pt idx="107">
                  <c:v>8.1883302262296098</c:v>
                </c:pt>
                <c:pt idx="108">
                  <c:v>8.2483430529007844</c:v>
                </c:pt>
                <c:pt idx="109">
                  <c:v>8.3089048677229034</c:v>
                </c:pt>
                <c:pt idx="110">
                  <c:v>8.3700145200676559</c:v>
                </c:pt>
                <c:pt idx="111">
                  <c:v>8.4316708017726398</c:v>
                </c:pt>
                <c:pt idx="112">
                  <c:v>8.4938724455209655</c:v>
                </c:pt>
                <c:pt idx="113">
                  <c:v>8.5566181231949408</c:v>
                </c:pt>
                <c:pt idx="114">
                  <c:v>8.6199064442039148</c:v>
                </c:pt>
                <c:pt idx="115">
                  <c:v>8.6837359537862646</c:v>
                </c:pt>
                <c:pt idx="116">
                  <c:v>8.7481051312856355</c:v>
                </c:pt>
                <c:pt idx="117">
                  <c:v>8.8130123884015106</c:v>
                </c:pt>
                <c:pt idx="118">
                  <c:v>8.8784560674142128</c:v>
                </c:pt>
                <c:pt idx="119">
                  <c:v>8.9444344393845121</c:v>
                </c:pt>
                <c:pt idx="120">
                  <c:v>9.0109457023279926</c:v>
                </c:pt>
                <c:pt idx="121">
                  <c:v>9.0779879793643463</c:v>
                </c:pt>
                <c:pt idx="122">
                  <c:v>9.1455593168418847</c:v>
                </c:pt>
                <c:pt idx="123">
                  <c:v>9.2136576824374519</c:v>
                </c:pt>
                <c:pt idx="124">
                  <c:v>9.2822809632320862</c:v>
                </c:pt>
                <c:pt idx="125">
                  <c:v>9.3514269637627159</c:v>
                </c:pt>
                <c:pt idx="126">
                  <c:v>9.4210934040502554</c:v>
                </c:pt>
                <c:pt idx="127">
                  <c:v>9.4912779176044832</c:v>
                </c:pt>
                <c:pt idx="128">
                  <c:v>9.5619780494061395</c:v>
                </c:pt>
                <c:pt idx="129">
                  <c:v>9.6331912538666966</c:v>
                </c:pt>
                <c:pt idx="130">
                  <c:v>9.7049148927663111</c:v>
                </c:pt>
                <c:pt idx="131">
                  <c:v>9.7771462331704804</c:v>
                </c:pt>
                <c:pt idx="132">
                  <c:v>9.8498824453260099</c:v>
                </c:pt>
                <c:pt idx="133">
                  <c:v>9.9231206005369152</c:v>
                </c:pt>
                <c:pt idx="134">
                  <c:v>9.9968576690208906</c:v>
                </c:pt>
                <c:pt idx="135">
                  <c:v>10.071090517747116</c:v>
                </c:pt>
                <c:pt idx="136">
                  <c:v>10.145815908256125</c:v>
                </c:pt>
                <c:pt idx="137">
                  <c:v>10.22103049446253</c:v>
                </c:pt>
                <c:pt idx="138">
                  <c:v>10.296730820441521</c:v>
                </c:pt>
                <c:pt idx="139">
                  <c:v>10.372913318199965</c:v>
                </c:pt>
                <c:pt idx="140">
                  <c:v>10.449574305433147</c:v>
                </c:pt>
                <c:pt idx="141">
                  <c:v>10.526709983268093</c:v>
                </c:pt>
                <c:pt idx="142">
                  <c:v>10.60431643399458</c:v>
                </c:pt>
                <c:pt idx="143">
                  <c:v>10.682389618784971</c:v>
                </c:pt>
                <c:pt idx="144">
                  <c:v>10.760925375404002</c:v>
                </c:pt>
                <c:pt idx="145">
                  <c:v>10.839919415909799</c:v>
                </c:pt>
                <c:pt idx="146">
                  <c:v>10.919367324347409</c:v>
                </c:pt>
                <c:pt idx="147">
                  <c:v>10.99926455443619</c:v>
                </c:pt>
                <c:pt idx="148">
                  <c:v>11.0796064272525</c:v>
                </c:pt>
                <c:pt idx="149">
                  <c:v>11.160388128909135</c:v>
                </c:pt>
                <c:pt idx="150">
                  <c:v>11.241604708233098</c:v>
                </c:pt>
                <c:pt idx="151">
                  <c:v>11.323251074443256</c:v>
                </c:pt>
                <c:pt idx="152">
                  <c:v>11.405321994829617</c:v>
                </c:pt>
                <c:pt idx="153">
                  <c:v>11.487812092435924</c:v>
                </c:pt>
                <c:pt idx="154">
                  <c:v>11.570715843747385</c:v>
                </c:pt>
                <c:pt idx="155">
                  <c:v>11.654027576385436</c:v>
                </c:pt>
                <c:pt idx="156">
                  <c:v>11.737741466811435</c:v>
                </c:pt>
                <c:pt idx="157">
                  <c:v>11.82185153804137</c:v>
                </c:pt>
                <c:pt idx="158">
                  <c:v>11.906351657373605</c:v>
                </c:pt>
                <c:pt idx="159">
                  <c:v>11.991235534131851</c:v>
                </c:pt>
                <c:pt idx="160">
                  <c:v>12.076496717425584</c:v>
                </c:pt>
                <c:pt idx="161">
                  <c:v>12.162128593930213</c:v>
                </c:pt>
                <c:pt idx="162">
                  <c:v>12.248124385689355</c:v>
                </c:pt>
                <c:pt idx="163">
                  <c:v>12.334477147941696</c:v>
                </c:pt>
                <c:pt idx="164">
                  <c:v>12.421179766974909</c:v>
                </c:pt>
                <c:pt idx="165">
                  <c:v>12.508224958009249</c:v>
                </c:pt>
                <c:pt idx="166">
                  <c:v>12.595605263113473</c:v>
                </c:pt>
                <c:pt idx="167">
                  <c:v>12.683313049155831</c:v>
                </c:pt>
                <c:pt idx="168">
                  <c:v>12.771340505792914</c:v>
                </c:pt>
                <c:pt idx="169">
                  <c:v>12.859679643499236</c:v>
                </c:pt>
                <c:pt idx="170">
                  <c:v>12.948322291640503</c:v>
                </c:pt>
                <c:pt idx="171">
                  <c:v>13.037260096593601</c:v>
                </c:pt>
                <c:pt idx="172">
                  <c:v>13.126484519916328</c:v>
                </c:pt>
                <c:pt idx="173">
                  <c:v>13.215986836570085</c:v>
                </c:pt>
                <c:pt idx="174">
                  <c:v>13.305758133198683</c:v>
                </c:pt>
                <c:pt idx="175">
                  <c:v>13.395789306466613</c:v>
                </c:pt>
                <c:pt idx="176">
                  <c:v>13.486071061460029</c:v>
                </c:pt>
                <c:pt idx="177">
                  <c:v>13.576593910153944</c:v>
                </c:pt>
                <c:pt idx="178">
                  <c:v>13.667348169949014</c:v>
                </c:pt>
                <c:pt idx="179">
                  <c:v>13.758323962281493</c:v>
                </c:pt>
                <c:pt idx="180">
                  <c:v>13.849511211309894</c:v>
                </c:pt>
                <c:pt idx="181">
                  <c:v>13.940899642681956</c:v>
                </c:pt>
                <c:pt idx="182">
                  <c:v>14.032478782385676</c:v>
                </c:pt>
                <c:pt idx="183">
                  <c:v>14.124237955687988</c:v>
                </c:pt>
                <c:pt idx="184">
                  <c:v>14.21616628616497</c:v>
                </c:pt>
                <c:pt idx="185">
                  <c:v>14.308252694827306</c:v>
                </c:pt>
                <c:pt idx="186">
                  <c:v>14.400485899344822</c:v>
                </c:pt>
                <c:pt idx="187">
                  <c:v>14.492854413374014</c:v>
                </c:pt>
                <c:pt idx="188">
                  <c:v>14.585346545992392</c:v>
                </c:pt>
                <c:pt idx="189">
                  <c:v>14.677950401243582</c:v>
                </c:pt>
                <c:pt idx="190">
                  <c:v>14.770653877797111</c:v>
                </c:pt>
                <c:pt idx="191">
                  <c:v>14.863444668726766</c:v>
                </c:pt>
                <c:pt idx="192">
                  <c:v>14.956310261411543</c:v>
                </c:pt>
                <c:pt idx="193">
                  <c:v>15.049237937563049</c:v>
                </c:pt>
                <c:pt idx="194">
                  <c:v>15.142214773383357</c:v>
                </c:pt>
                <c:pt idx="195">
                  <c:v>15.235227639857209</c:v>
                </c:pt>
                <c:pt idx="196">
                  <c:v>15.328263203182505</c:v>
                </c:pt>
                <c:pt idx="197">
                  <c:v>15.421307925342905</c:v>
                </c:pt>
                <c:pt idx="198">
                  <c:v>15.514348064826491</c:v>
                </c:pt>
                <c:pt idx="199">
                  <c:v>15.607369677494237</c:v>
                </c:pt>
                <c:pt idx="200">
                  <c:v>15.700358617602095</c:v>
                </c:pt>
                <c:pt idx="201">
                  <c:v>15.793300538980446</c:v>
                </c:pt>
                <c:pt idx="202">
                  <c:v>15.886180896374503</c:v>
                </c:pt>
                <c:pt idx="203">
                  <c:v>15.978984946949373</c:v>
                </c:pt>
                <c:pt idx="204">
                  <c:v>16.071697751963224</c:v>
                </c:pt>
                <c:pt idx="205">
                  <c:v>16.164304178612049</c:v>
                </c:pt>
                <c:pt idx="206">
                  <c:v>16.25678890204934</c:v>
                </c:pt>
                <c:pt idx="207">
                  <c:v>16.349136407583956</c:v>
                </c:pt>
                <c:pt idx="208">
                  <c:v>16.441330993059331</c:v>
                </c:pt>
                <c:pt idx="209">
                  <c:v>16.533356771417047</c:v>
                </c:pt>
                <c:pt idx="210">
                  <c:v>16.625197673447637</c:v>
                </c:pt>
                <c:pt idx="211">
                  <c:v>16.716837450731457</c:v>
                </c:pt>
                <c:pt idx="212">
                  <c:v>16.808259678772224</c:v>
                </c:pt>
                <c:pt idx="213">
                  <c:v>16.899447760325636</c:v>
                </c:pt>
                <c:pt idx="214">
                  <c:v>16.990384928925483</c:v>
                </c:pt>
                <c:pt idx="215">
                  <c:v>17.081054252609338</c:v>
                </c:pt>
                <c:pt idx="216">
                  <c:v>17.171438637845764</c:v>
                </c:pt>
                <c:pt idx="217">
                  <c:v>17.261520833664829</c:v>
                </c:pt>
                <c:pt idx="218">
                  <c:v>17.351283435993551</c:v>
                </c:pt>
                <c:pt idx="219">
                  <c:v>17.44070889219752</c:v>
                </c:pt>
                <c:pt idx="220">
                  <c:v>17.529779505829961</c:v>
                </c:pt>
                <c:pt idx="221">
                  <c:v>17.61847744158905</c:v>
                </c:pt>
                <c:pt idx="222">
                  <c:v>17.706784730484284</c:v>
                </c:pt>
                <c:pt idx="223">
                  <c:v>17.794683275212204</c:v>
                </c:pt>
                <c:pt idx="224">
                  <c:v>17.882154855741785</c:v>
                </c:pt>
                <c:pt idx="225">
                  <c:v>17.969181135109352</c:v>
                </c:pt>
                <c:pt idx="226">
                  <c:v>18.055743665422664</c:v>
                </c:pt>
                <c:pt idx="227">
                  <c:v>18.141823894073603</c:v>
                </c:pt>
                <c:pt idx="228">
                  <c:v>18.227403170158524</c:v>
                </c:pt>
                <c:pt idx="229">
                  <c:v>18.312462751105077</c:v>
                </c:pt>
                <c:pt idx="230">
                  <c:v>18.396983809504011</c:v>
                </c:pt>
                <c:pt idx="231">
                  <c:v>18.480947440144142</c:v>
                </c:pt>
                <c:pt idx="232">
                  <c:v>18.564334667248403</c:v>
                </c:pt>
                <c:pt idx="233">
                  <c:v>18.647126451908552</c:v>
                </c:pt>
                <c:pt idx="234">
                  <c:v>18.729303699715725</c:v>
                </c:pt>
                <c:pt idx="235">
                  <c:v>18.810847268583853</c:v>
                </c:pt>
                <c:pt idx="236">
                  <c:v>18.891737976762471</c:v>
                </c:pt>
                <c:pt idx="237">
                  <c:v>18.971956611035171</c:v>
                </c:pt>
                <c:pt idx="238">
                  <c:v>19.0514839350997</c:v>
                </c:pt>
                <c:pt idx="239">
                  <c:v>19.130300698125197</c:v>
                </c:pt>
                <c:pt idx="240">
                  <c:v>19.208387643481842</c:v>
                </c:pt>
                <c:pt idx="241">
                  <c:v>19.285725517637864</c:v>
                </c:pt>
                <c:pt idx="242">
                  <c:v>19.362295079218381</c:v>
                </c:pt>
                <c:pt idx="243">
                  <c:v>19.438077108220323</c:v>
                </c:pt>
                <c:pt idx="244">
                  <c:v>19.513052415377388</c:v>
                </c:pt>
                <c:pt idx="245">
                  <c:v>19.587201851668407</c:v>
                </c:pt>
                <c:pt idx="246">
                  <c:v>19.660506317962451</c:v>
                </c:pt>
                <c:pt idx="247">
                  <c:v>19.73294677479349</c:v>
                </c:pt>
                <c:pt idx="248">
                  <c:v>19.804504252257146</c:v>
                </c:pt>
                <c:pt idx="249">
                  <c:v>19.875159860021729</c:v>
                </c:pt>
                <c:pt idx="250">
                  <c:v>19.944894797445482</c:v>
                </c:pt>
                <c:pt idx="251">
                  <c:v>20.013690363791639</c:v>
                </c:pt>
                <c:pt idx="252">
                  <c:v>20.081527968532434</c:v>
                </c:pt>
                <c:pt idx="253">
                  <c:v>20.148389141733247</c:v>
                </c:pt>
                <c:pt idx="254">
                  <c:v>20.214255544507399</c:v>
                </c:pt>
                <c:pt idx="255">
                  <c:v>20.279108979532133</c:v>
                </c:pt>
                <c:pt idx="256">
                  <c:v>20.34293140161585</c:v>
                </c:pt>
                <c:pt idx="257">
                  <c:v>20.405704928306534</c:v>
                </c:pt>
                <c:pt idx="258">
                  <c:v>20.467411850531033</c:v>
                </c:pt>
                <c:pt idx="259">
                  <c:v>20.528034643254568</c:v>
                </c:pt>
                <c:pt idx="260">
                  <c:v>20.587555976149741</c:v>
                </c:pt>
                <c:pt idx="261">
                  <c:v>20.645958724264013</c:v>
                </c:pt>
                <c:pt idx="262">
                  <c:v>20.703225978674467</c:v>
                </c:pt>
                <c:pt idx="263">
                  <c:v>20.759341057118583</c:v>
                </c:pt>
                <c:pt idx="264">
                  <c:v>20.81428751458941</c:v>
                </c:pt>
                <c:pt idx="265">
                  <c:v>20.868049153883629</c:v>
                </c:pt>
                <c:pt idx="266">
                  <c:v>20.920610036090732</c:v>
                </c:pt>
                <c:pt idx="267">
                  <c:v>20.971954491011392</c:v>
                </c:pt>
                <c:pt idx="268">
                  <c:v>21.02206712749323</c:v>
                </c:pt>
                <c:pt idx="269">
                  <c:v>21.070932843671908</c:v>
                </c:pt>
                <c:pt idx="270">
                  <c:v>21.118536837105673</c:v>
                </c:pt>
                <c:pt idx="271">
                  <c:v>21.164864614791068</c:v>
                </c:pt>
                <c:pt idx="272">
                  <c:v>21.209902003048157</c:v>
                </c:pt>
                <c:pt idx="273">
                  <c:v>21.253635157262906</c:v>
                </c:pt>
                <c:pt idx="274">
                  <c:v>21.296050571475003</c:v>
                </c:pt>
                <c:pt idx="275">
                  <c:v>21.337135087799219</c:v>
                </c:pt>
                <c:pt idx="276">
                  <c:v>21.376875905668374</c:v>
                </c:pt>
                <c:pt idx="277">
                  <c:v>21.415260590886497</c:v>
                </c:pt>
                <c:pt idx="278">
                  <c:v>21.452277084480382</c:v>
                </c:pt>
                <c:pt idx="279">
                  <c:v>21.487913711338383</c:v>
                </c:pt>
                <c:pt idx="280">
                  <c:v>21.522159188625135</c:v>
                </c:pt>
                <c:pt idx="281">
                  <c:v>21.555002633961305</c:v>
                </c:pt>
                <c:pt idx="282">
                  <c:v>21.586433573357493</c:v>
                </c:pt>
                <c:pt idx="283">
                  <c:v>21.616441948891957</c:v>
                </c:pt>
                <c:pt idx="284">
                  <c:v>21.645018126121755</c:v>
                </c:pt>
                <c:pt idx="285">
                  <c:v>21.672152901217462</c:v>
                </c:pt>
                <c:pt idx="286">
                  <c:v>21.697837507811748</c:v>
                </c:pt>
                <c:pt idx="287">
                  <c:v>21.722063623552621</c:v>
                </c:pt>
                <c:pt idx="288">
                  <c:v>21.744823376352247</c:v>
                </c:pt>
                <c:pt idx="289">
                  <c:v>21.766109350322893</c:v>
                </c:pt>
                <c:pt idx="290">
                  <c:v>21.785914591391666</c:v>
                </c:pt>
                <c:pt idx="291">
                  <c:v>21.804232612586407</c:v>
                </c:pt>
                <c:pt idx="292">
                  <c:v>21.82105739898525</c:v>
                </c:pt>
                <c:pt idx="293">
                  <c:v>21.836383412322956</c:v>
                </c:pt>
                <c:pt idx="294">
                  <c:v>21.850205595247587</c:v>
                </c:pt>
                <c:pt idx="295">
                  <c:v>21.862519375221463</c:v>
                </c:pt>
                <c:pt idx="296">
                  <c:v>21.873320668060902</c:v>
                </c:pt>
                <c:pt idx="297">
                  <c:v>21.88260588110969</c:v>
                </c:pt>
                <c:pt idx="298">
                  <c:v>21.890371916041794</c:v>
                </c:pt>
                <c:pt idx="299">
                  <c:v>21.896616171289264</c:v>
                </c:pt>
                <c:pt idx="300">
                  <c:v>21.901336544091844</c:v>
                </c:pt>
                <c:pt idx="301">
                  <c:v>21.904531432165356</c:v>
                </c:pt>
                <c:pt idx="302">
                  <c:v>21.906199734986416</c:v>
                </c:pt>
                <c:pt idx="303">
                  <c:v>21.906340854691607</c:v>
                </c:pt>
                <c:pt idx="304">
                  <c:v>21.90495469658979</c:v>
                </c:pt>
                <c:pt idx="305">
                  <c:v>21.902041669286795</c:v>
                </c:pt>
                <c:pt idx="306">
                  <c:v>21.897602684422182</c:v>
                </c:pt>
                <c:pt idx="307">
                  <c:v>21.891639156018538</c:v>
                </c:pt>
                <c:pt idx="308">
                  <c:v>21.884152999444058</c:v>
                </c:pt>
                <c:pt idx="309">
                  <c:v>21.875146629989938</c:v>
                </c:pt>
                <c:pt idx="310">
                  <c:v>21.864622961064498</c:v>
                </c:pt>
                <c:pt idx="311">
                  <c:v>21.852585402006579</c:v>
                </c:pt>
                <c:pt idx="312">
                  <c:v>21.839037855521315</c:v>
                </c:pt>
                <c:pt idx="313">
                  <c:v>21.823984714741787</c:v>
                </c:pt>
                <c:pt idx="314">
                  <c:v>21.807430859920736</c:v>
                </c:pt>
                <c:pt idx="315">
                  <c:v>21.789381654756976</c:v>
                </c:pt>
                <c:pt idx="316">
                  <c:v>21.769842942361578</c:v>
                </c:pt>
                <c:pt idx="317">
                  <c:v>21.748821040869476</c:v>
                </c:pt>
                <c:pt idx="318">
                  <c:v>21.726322738702674</c:v>
                </c:pt>
                <c:pt idx="319">
                  <c:v>21.702355289491493</c:v>
                </c:pt>
                <c:pt idx="320">
                  <c:v>21.676926406660971</c:v>
                </c:pt>
                <c:pt idx="321">
                  <c:v>21.650044257689895</c:v>
                </c:pt>
                <c:pt idx="322">
                  <c:v>21.621717458050277</c:v>
                </c:pt>
                <c:pt idx="323">
                  <c:v>21.591955064835634</c:v>
                </c:pt>
                <c:pt idx="324">
                  <c:v>21.560766570086681</c:v>
                </c:pt>
                <c:pt idx="325">
                  <c:v>21.52816189382354</c:v>
                </c:pt>
                <c:pt idx="326">
                  <c:v>21.494151376793877</c:v>
                </c:pt>
                <c:pt idx="327">
                  <c:v>21.45874577294655</c:v>
                </c:pt>
                <c:pt idx="328">
                  <c:v>21.421956241641027</c:v>
                </c:pt>
                <c:pt idx="329">
                  <c:v>21.383794339602673</c:v>
                </c:pt>
                <c:pt idx="330">
                  <c:v>21.344272012634665</c:v>
                </c:pt>
                <c:pt idx="331">
                  <c:v>21.303401587097259</c:v>
                </c:pt>
                <c:pt idx="332">
                  <c:v>21.26119576116556</c:v>
                </c:pt>
                <c:pt idx="333">
                  <c:v>21.217667595876957</c:v>
                </c:pt>
                <c:pt idx="334">
                  <c:v>21.172830505979775</c:v>
                </c:pt>
                <c:pt idx="335">
                  <c:v>21.126698250594668</c:v>
                </c:pt>
                <c:pt idx="336">
                  <c:v>21.07928492370052</c:v>
                </c:pt>
                <c:pt idx="337">
                  <c:v>21.030604944456687</c:v>
                </c:pt>
                <c:pt idx="338">
                  <c:v>20.980673047373518</c:v>
                </c:pt>
                <c:pt idx="339">
                  <c:v>20.929504272343227</c:v>
                </c:pt>
                <c:pt idx="340">
                  <c:v>20.877113954543027</c:v>
                </c:pt>
                <c:pt idx="341">
                  <c:v>20.823517714222771</c:v>
                </c:pt>
                <c:pt idx="342">
                  <c:v>20.768731446389012</c:v>
                </c:pt>
                <c:pt idx="343">
                  <c:v>20.71277131039772</c:v>
                </c:pt>
                <c:pt idx="344">
                  <c:v>20.655653719467487</c:v>
                </c:pt>
                <c:pt idx="345">
                  <c:v>20.597395330125337</c:v>
                </c:pt>
                <c:pt idx="346">
                  <c:v>20.538013031596925</c:v>
                </c:pt>
                <c:pt idx="347">
                  <c:v>20.477523935152927</c:v>
                </c:pt>
                <c:pt idx="348">
                  <c:v>20.415945363423322</c:v>
                </c:pt>
                <c:pt idx="349">
                  <c:v>20.353294839691021</c:v>
                </c:pt>
                <c:pt idx="350">
                  <c:v>20.289590077176246</c:v>
                </c:pt>
                <c:pt idx="351">
                  <c:v>20.224848968322881</c:v>
                </c:pt>
                <c:pt idx="352">
                  <c:v>20.159089574097727</c:v>
                </c:pt>
                <c:pt idx="353">
                  <c:v>20.092330113313565</c:v>
                </c:pt>
                <c:pt idx="354">
                  <c:v>20.024588951986537</c:v>
                </c:pt>
                <c:pt idx="355">
                  <c:v>19.955884592738187</c:v>
                </c:pt>
                <c:pt idx="356">
                  <c:v>19.886235664252379</c:v>
                </c:pt>
                <c:pt idx="357">
                  <c:v>19.815660910796797</c:v>
                </c:pt>
                <c:pt idx="358">
                  <c:v>19.744179181818694</c:v>
                </c:pt>
                <c:pt idx="359">
                  <c:v>19.671809421624207</c:v>
                </c:pt>
                <c:pt idx="360">
                  <c:v>19.598570659150134</c:v>
                </c:pt>
                <c:pt idx="361">
                  <c:v>19.524481997837004</c:v>
                </c:pt>
                <c:pt idx="362">
                  <c:v>19.449562605611774</c:v>
                </c:pt>
                <c:pt idx="363">
                  <c:v>19.373831704988255</c:v>
                </c:pt>
                <c:pt idx="364">
                  <c:v>19.297308563293004</c:v>
                </c:pt>
                <c:pt idx="365">
                  <c:v>19.220012483024131</c:v>
                </c:pt>
                <c:pt idx="366">
                  <c:v>19.141962792350192</c:v>
                </c:pt>
                <c:pt idx="367">
                  <c:v>19.06317883575575</c:v>
                </c:pt>
                <c:pt idx="368">
                  <c:v>18.983679964840224</c:v>
                </c:pt>
                <c:pt idx="369">
                  <c:v>18.903485529276011</c:v>
                </c:pt>
                <c:pt idx="370">
                  <c:v>18.822614867931616</c:v>
                </c:pt>
                <c:pt idx="371">
                  <c:v>18.741087300165169</c:v>
                </c:pt>
                <c:pt idx="372">
                  <c:v>18.658922117293457</c:v>
                </c:pt>
                <c:pt idx="373">
                  <c:v>18.576138574241057</c:v>
                </c:pt>
                <c:pt idx="374">
                  <c:v>18.492755881374002</c:v>
                </c:pt>
                <c:pt idx="375">
                  <c:v>18.408793196521991</c:v>
                </c:pt>
                <c:pt idx="376">
                  <c:v>18.324269617192734</c:v>
                </c:pt>
                <c:pt idx="377">
                  <c:v>18.239204172981889</c:v>
                </c:pt>
                <c:pt idx="378">
                  <c:v>18.153615818181535</c:v>
                </c:pt>
                <c:pt idx="379">
                  <c:v>18.067523424589798</c:v>
                </c:pt>
                <c:pt idx="380">
                  <c:v>17.980945774524105</c:v>
                </c:pt>
                <c:pt idx="381">
                  <c:v>17.893901554039996</c:v>
                </c:pt>
                <c:pt idx="382">
                  <c:v>17.806409346357274</c:v>
                </c:pt>
                <c:pt idx="383">
                  <c:v>17.718487625494863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63E-4995-8451-35E39A285CF3}"/>
            </c:ext>
          </c:extLst>
        </c:ser>
        <c:ser>
          <c:idx val="2"/>
          <c:order val="2"/>
          <c:spPr>
            <a:ln>
              <a:solidFill>
                <a:schemeClr val="tx1"/>
              </a:solidFill>
              <a:tailEnd type="arrow"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3-0988-43E0-9F7F-CCD02283F65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2-0988-43E0-9F7F-CCD02283F65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3-0988-43E0-9F7F-CCD02283F65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4-0988-43E0-9F7F-CCD02283F65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5-0988-43E0-9F7F-CCD02283F65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6-0988-43E0-9F7F-CCD02283F65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7-0988-43E0-9F7F-CCD02283F65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8-0988-43E0-9F7F-CCD02283F65C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9-0988-43E0-9F7F-CCD02283F65C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A-0988-43E0-9F7F-CCD02283F65C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B-0988-43E0-9F7F-CCD02283F65C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C-0988-43E0-9F7F-CCD02283F65C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D-0988-43E0-9F7F-CCD02283F65C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E-0988-43E0-9F7F-CCD02283F65C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F-0988-43E0-9F7F-CCD02283F65C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0-0988-43E0-9F7F-CCD02283F65C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1-0988-43E0-9F7F-CCD02283F65C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2-0988-43E0-9F7F-CCD02283F65C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3-0988-43E0-9F7F-CCD02283F65C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4-0988-43E0-9F7F-CCD02283F65C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5-0988-43E0-9F7F-CCD02283F65C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6-0988-43E0-9F7F-CCD02283F65C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7-0988-43E0-9F7F-CCD02283F65C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8-0988-43E0-9F7F-CCD02283F65C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9-0988-43E0-9F7F-CCD02283F65C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A-0988-43E0-9F7F-CCD02283F65C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B-0988-43E0-9F7F-CCD02283F65C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C-0988-43E0-9F7F-CCD02283F65C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D-0988-43E0-9F7F-CCD02283F65C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E-0988-43E0-9F7F-CCD02283F65C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1F-0988-43E0-9F7F-CCD02283F65C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0-0988-43E0-9F7F-CCD02283F65C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1-0988-43E0-9F7F-CCD02283F65C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2-0988-43E0-9F7F-CCD02283F65C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3-0988-43E0-9F7F-CCD02283F65C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4-0988-43E0-9F7F-CCD02283F65C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5-0988-43E0-9F7F-CCD02283F65C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6-0988-43E0-9F7F-CCD02283F65C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7-0988-43E0-9F7F-CCD02283F65C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8-0988-43E0-9F7F-CCD02283F65C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9-0988-43E0-9F7F-CCD02283F65C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A-0988-43E0-9F7F-CCD02283F65C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B-0988-43E0-9F7F-CCD02283F65C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C-0988-43E0-9F7F-CCD02283F65C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D-0988-43E0-9F7F-CCD02283F65C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E-0988-43E0-9F7F-CCD02283F65C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2F-0988-43E0-9F7F-CCD02283F65C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0-0988-43E0-9F7F-CCD02283F65C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1-0988-43E0-9F7F-CCD02283F65C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2-0988-43E0-9F7F-CCD02283F65C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3-0988-43E0-9F7F-CCD02283F65C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4-0988-43E0-9F7F-CCD02283F65C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5-0988-43E0-9F7F-CCD02283F65C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6-0988-43E0-9F7F-CCD02283F65C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7-0988-43E0-9F7F-CCD02283F65C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8-0988-43E0-9F7F-CCD02283F65C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9-0988-43E0-9F7F-CCD02283F65C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A-0988-43E0-9F7F-CCD02283F65C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B-0988-43E0-9F7F-CCD02283F65C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C-0988-43E0-9F7F-CCD02283F65C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D-0988-43E0-9F7F-CCD02283F65C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E-0988-43E0-9F7F-CCD02283F65C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3F-0988-43E0-9F7F-CCD02283F65C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0-0988-43E0-9F7F-CCD02283F65C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1-0988-43E0-9F7F-CCD02283F65C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2-0988-43E0-9F7F-CCD02283F65C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3-0988-43E0-9F7F-CCD02283F65C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4-0988-43E0-9F7F-CCD02283F65C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5-0988-43E0-9F7F-CCD02283F65C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6-0988-43E0-9F7F-CCD02283F65C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7-0988-43E0-9F7F-CCD02283F65C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8-0988-43E0-9F7F-CCD02283F65C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9-0988-43E0-9F7F-CCD02283F65C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A-0988-43E0-9F7F-CCD02283F65C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B-0988-43E0-9F7F-CCD02283F65C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C-0988-43E0-9F7F-CCD02283F65C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D-0988-43E0-9F7F-CCD02283F65C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E-0988-43E0-9F7F-CCD02283F65C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4F-0988-43E0-9F7F-CCD02283F65C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0-0988-43E0-9F7F-CCD02283F65C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1-0988-43E0-9F7F-CCD02283F65C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2-0988-43E0-9F7F-CCD02283F65C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3-0988-43E0-9F7F-CCD02283F65C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4-0988-43E0-9F7F-CCD02283F65C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5-0988-43E0-9F7F-CCD02283F65C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6-0988-43E0-9F7F-CCD02283F65C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7-0988-43E0-9F7F-CCD02283F65C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8-0988-43E0-9F7F-CCD02283F65C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9-0988-43E0-9F7F-CCD02283F65C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A-0988-43E0-9F7F-CCD02283F65C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B-0988-43E0-9F7F-CCD02283F65C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C-0988-43E0-9F7F-CCD02283F65C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D-0988-43E0-9F7F-CCD02283F65C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E-0988-43E0-9F7F-CCD02283F65C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5F-0988-43E0-9F7F-CCD02283F65C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0-0988-43E0-9F7F-CCD02283F65C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1-0988-43E0-9F7F-CCD02283F65C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2-0988-43E0-9F7F-CCD02283F65C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3-0988-43E0-9F7F-CCD02283F65C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4-0988-43E0-9F7F-CCD02283F65C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5-0988-43E0-9F7F-CCD02283F65C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6-0988-43E0-9F7F-CCD02283F65C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7-0988-43E0-9F7F-CCD02283F65C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8-0988-43E0-9F7F-CCD02283F65C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9-0988-43E0-9F7F-CCD02283F65C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A-0988-43E0-9F7F-CCD02283F65C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B-0988-43E0-9F7F-CCD02283F65C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C-0988-43E0-9F7F-CCD02283F65C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D-0988-43E0-9F7F-CCD02283F65C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E-0988-43E0-9F7F-CCD02283F65C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6F-0988-43E0-9F7F-CCD02283F65C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0-0988-43E0-9F7F-CCD02283F65C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1-0988-43E0-9F7F-CCD02283F65C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2-0988-43E0-9F7F-CCD02283F65C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3-0988-43E0-9F7F-CCD02283F65C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4-0988-43E0-9F7F-CCD02283F65C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5-0988-43E0-9F7F-CCD02283F65C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6-0988-43E0-9F7F-CCD02283F65C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7-0988-43E0-9F7F-CCD02283F65C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8-0988-43E0-9F7F-CCD02283F65C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9-0988-43E0-9F7F-CCD02283F65C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A-0988-43E0-9F7F-CCD02283F65C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B-0988-43E0-9F7F-CCD02283F65C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C-0988-43E0-9F7F-CCD02283F65C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D-0988-43E0-9F7F-CCD02283F65C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E-0988-43E0-9F7F-CCD02283F65C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7F-0988-43E0-9F7F-CCD02283F65C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0-0988-43E0-9F7F-CCD02283F65C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1-0988-43E0-9F7F-CCD02283F65C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2-0988-43E0-9F7F-CCD02283F65C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3-0988-43E0-9F7F-CCD02283F65C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4-0988-43E0-9F7F-CCD02283F65C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5-0988-43E0-9F7F-CCD02283F65C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6-0988-43E0-9F7F-CCD02283F65C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7-0988-43E0-9F7F-CCD02283F65C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8-0988-43E0-9F7F-CCD02283F65C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9-0988-43E0-9F7F-CCD02283F65C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A-0988-43E0-9F7F-CCD02283F65C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B-0988-43E0-9F7F-CCD02283F65C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C-0988-43E0-9F7F-CCD02283F65C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D-0988-43E0-9F7F-CCD02283F65C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E-0988-43E0-9F7F-CCD02283F65C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8F-0988-43E0-9F7F-CCD02283F65C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0-0988-43E0-9F7F-CCD02283F65C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1-0988-43E0-9F7F-CCD02283F65C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2-0988-43E0-9F7F-CCD02283F65C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3-0988-43E0-9F7F-CCD02283F65C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4-0988-43E0-9F7F-CCD02283F65C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5-0988-43E0-9F7F-CCD02283F65C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6-0988-43E0-9F7F-CCD02283F65C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7-0988-43E0-9F7F-CCD02283F65C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8-0988-43E0-9F7F-CCD02283F65C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9-0988-43E0-9F7F-CCD02283F65C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A-0988-43E0-9F7F-CCD02283F65C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B-0988-43E0-9F7F-CCD02283F65C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C-0988-43E0-9F7F-CCD02283F65C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D-0988-43E0-9F7F-CCD02283F65C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E-0988-43E0-9F7F-CCD02283F65C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9F-0988-43E0-9F7F-CCD02283F65C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0-0988-43E0-9F7F-CCD02283F65C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1-0988-43E0-9F7F-CCD02283F65C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2-0988-43E0-9F7F-CCD02283F65C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3-0988-43E0-9F7F-CCD02283F65C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4-0988-43E0-9F7F-CCD02283F65C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5-0988-43E0-9F7F-CCD02283F65C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6-0988-43E0-9F7F-CCD02283F65C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7-0988-43E0-9F7F-CCD02283F65C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8-0988-43E0-9F7F-CCD02283F65C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9-0988-43E0-9F7F-CCD02283F65C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A-0988-43E0-9F7F-CCD02283F65C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B-0988-43E0-9F7F-CCD02283F65C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C-0988-43E0-9F7F-CCD02283F65C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D-0988-43E0-9F7F-CCD02283F65C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E-0988-43E0-9F7F-CCD02283F65C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AF-0988-43E0-9F7F-CCD02283F65C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0-0988-43E0-9F7F-CCD02283F65C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1-0988-43E0-9F7F-CCD02283F65C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2-0988-43E0-9F7F-CCD02283F65C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3-0988-43E0-9F7F-CCD02283F65C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4-0988-43E0-9F7F-CCD02283F65C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5-0988-43E0-9F7F-CCD02283F65C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6-0988-43E0-9F7F-CCD02283F65C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7-0988-43E0-9F7F-CCD02283F65C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8-0988-43E0-9F7F-CCD02283F65C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9-0988-43E0-9F7F-CCD02283F65C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A-0988-43E0-9F7F-CCD02283F65C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B-0988-43E0-9F7F-CCD02283F65C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C-0988-43E0-9F7F-CCD02283F65C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D-0988-43E0-9F7F-CCD02283F65C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E-0988-43E0-9F7F-CCD02283F65C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BF-0988-43E0-9F7F-CCD02283F65C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0-0988-43E0-9F7F-CCD02283F65C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1-0988-43E0-9F7F-CCD02283F65C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2-0988-43E0-9F7F-CCD02283F65C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3-0988-43E0-9F7F-CCD02283F65C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4-0988-43E0-9F7F-CCD02283F65C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5-0988-43E0-9F7F-CCD02283F65C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6-0988-43E0-9F7F-CCD02283F65C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7-0988-43E0-9F7F-CCD02283F65C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8-0988-43E0-9F7F-CCD02283F65C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9-0988-43E0-9F7F-CCD02283F65C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A-0988-43E0-9F7F-CCD02283F65C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B-0988-43E0-9F7F-CCD02283F65C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C-0988-43E0-9F7F-CCD02283F65C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D-0988-43E0-9F7F-CCD02283F65C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E-0988-43E0-9F7F-CCD02283F65C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CF-0988-43E0-9F7F-CCD02283F65C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0-0988-43E0-9F7F-CCD02283F65C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1-0988-43E0-9F7F-CCD02283F65C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2-0988-43E0-9F7F-CCD02283F65C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3-0988-43E0-9F7F-CCD02283F65C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4-0988-43E0-9F7F-CCD02283F65C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5-0988-43E0-9F7F-CCD02283F65C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6-0988-43E0-9F7F-CCD02283F65C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7-0988-43E0-9F7F-CCD02283F65C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8-0988-43E0-9F7F-CCD02283F65C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9-0988-43E0-9F7F-CCD02283F65C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A-0988-43E0-9F7F-CCD02283F65C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B-0988-43E0-9F7F-CCD02283F65C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C-0988-43E0-9F7F-CCD02283F65C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D-0988-43E0-9F7F-CCD02283F65C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E-0988-43E0-9F7F-CCD02283F65C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DF-0988-43E0-9F7F-CCD02283F65C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0-0988-43E0-9F7F-CCD02283F65C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1-0988-43E0-9F7F-CCD02283F65C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2-0988-43E0-9F7F-CCD02283F65C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3-0988-43E0-9F7F-CCD02283F65C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4-0988-43E0-9F7F-CCD02283F65C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5-0988-43E0-9F7F-CCD02283F65C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6-0988-43E0-9F7F-CCD02283F65C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7-0988-43E0-9F7F-CCD02283F65C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8-0988-43E0-9F7F-CCD02283F65C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9-0988-43E0-9F7F-CCD02283F65C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A-0988-43E0-9F7F-CCD02283F65C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B-0988-43E0-9F7F-CCD02283F65C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C-0988-43E0-9F7F-CCD02283F65C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D-0988-43E0-9F7F-CCD02283F65C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E-0988-43E0-9F7F-CCD02283F65C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EF-0988-43E0-9F7F-CCD02283F65C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0-0988-43E0-9F7F-CCD02283F65C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1-0988-43E0-9F7F-CCD02283F65C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2-0988-43E0-9F7F-CCD02283F65C}"/>
                </c:ext>
              </c:extLst>
            </c:dLbl>
            <c:dLbl>
              <c:idx val="2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2-0988-43E0-9F7F-CCD02283F65C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3-0988-43E0-9F7F-CCD02283F65C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4-0988-43E0-9F7F-CCD02283F65C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5-0988-43E0-9F7F-CCD02283F65C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6-0988-43E0-9F7F-CCD02283F65C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7-0988-43E0-9F7F-CCD02283F65C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8-0988-43E0-9F7F-CCD02283F65C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9-0988-43E0-9F7F-CCD02283F65C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A-0988-43E0-9F7F-CCD02283F65C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B-0988-43E0-9F7F-CCD02283F65C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C-0988-43E0-9F7F-CCD02283F65C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D-0988-43E0-9F7F-CCD02283F65C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E-0988-43E0-9F7F-CCD02283F65C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FF-0988-43E0-9F7F-CCD02283F65C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0-0988-43E0-9F7F-CCD02283F65C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1-0988-43E0-9F7F-CCD02283F65C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2-0988-43E0-9F7F-CCD02283F65C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3-0988-43E0-9F7F-CCD02283F65C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4-0988-43E0-9F7F-CCD02283F65C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5-0988-43E0-9F7F-CCD02283F65C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6-0988-43E0-9F7F-CCD02283F65C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7-0988-43E0-9F7F-CCD02283F65C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8-0988-43E0-9F7F-CCD02283F65C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9-0988-43E0-9F7F-CCD02283F65C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A-0988-43E0-9F7F-CCD02283F65C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B-0988-43E0-9F7F-CCD02283F65C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C-0988-43E0-9F7F-CCD02283F65C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D-0988-43E0-9F7F-CCD02283F65C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E-0988-43E0-9F7F-CCD02283F65C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0F-0988-43E0-9F7F-CCD02283F65C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0-0988-43E0-9F7F-CCD02283F65C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1-0988-43E0-9F7F-CCD02283F65C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2-0988-43E0-9F7F-CCD02283F65C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3-0988-43E0-9F7F-CCD02283F65C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4-0988-43E0-9F7F-CCD02283F65C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5-0988-43E0-9F7F-CCD02283F65C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6-0988-43E0-9F7F-CCD02283F65C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7-0988-43E0-9F7F-CCD02283F65C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8-0988-43E0-9F7F-CCD02283F65C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9-0988-43E0-9F7F-CCD02283F65C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A-0988-43E0-9F7F-CCD02283F65C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B-0988-43E0-9F7F-CCD02283F65C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C-0988-43E0-9F7F-CCD02283F65C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D-0988-43E0-9F7F-CCD02283F65C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E-0988-43E0-9F7F-CCD02283F65C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1F-0988-43E0-9F7F-CCD02283F65C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0-0988-43E0-9F7F-CCD02283F65C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1-0988-43E0-9F7F-CCD02283F65C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2-0988-43E0-9F7F-CCD02283F65C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3-0988-43E0-9F7F-CCD02283F65C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4-0988-43E0-9F7F-CCD02283F65C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5-0988-43E0-9F7F-CCD02283F65C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6-0988-43E0-9F7F-CCD02283F65C}"/>
                </c:ext>
              </c:extLst>
            </c:dLbl>
            <c:dLbl>
              <c:idx val="2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7-0988-43E0-9F7F-CCD02283F65C}"/>
                </c:ext>
              </c:extLst>
            </c:dLbl>
            <c:dLbl>
              <c:idx val="2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8-0988-43E0-9F7F-CCD02283F65C}"/>
                </c:ext>
              </c:extLst>
            </c:dLbl>
            <c:dLbl>
              <c:idx val="2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9-0988-43E0-9F7F-CCD02283F65C}"/>
                </c:ext>
              </c:extLst>
            </c:dLbl>
            <c:dLbl>
              <c:idx val="2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A-0988-43E0-9F7F-CCD02283F65C}"/>
                </c:ext>
              </c:extLst>
            </c:dLbl>
            <c:dLbl>
              <c:idx val="2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B-0988-43E0-9F7F-CCD02283F65C}"/>
                </c:ext>
              </c:extLst>
            </c:dLbl>
            <c:dLbl>
              <c:idx val="3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C-0988-43E0-9F7F-CCD02283F65C}"/>
                </c:ext>
              </c:extLst>
            </c:dLbl>
            <c:dLbl>
              <c:idx val="3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D-0988-43E0-9F7F-CCD02283F65C}"/>
                </c:ext>
              </c:extLst>
            </c:dLbl>
            <c:dLbl>
              <c:idx val="3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E-0988-43E0-9F7F-CCD02283F65C}"/>
                </c:ext>
              </c:extLst>
            </c:dLbl>
            <c:dLbl>
              <c:idx val="3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2F-0988-43E0-9F7F-CCD02283F65C}"/>
                </c:ext>
              </c:extLst>
            </c:dLbl>
            <c:dLbl>
              <c:idx val="3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0-0988-43E0-9F7F-CCD02283F65C}"/>
                </c:ext>
              </c:extLst>
            </c:dLbl>
            <c:dLbl>
              <c:idx val="3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1-0988-43E0-9F7F-CCD02283F65C}"/>
                </c:ext>
              </c:extLst>
            </c:dLbl>
            <c:dLbl>
              <c:idx val="3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2-0988-43E0-9F7F-CCD02283F65C}"/>
                </c:ext>
              </c:extLst>
            </c:dLbl>
            <c:dLbl>
              <c:idx val="3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3-0988-43E0-9F7F-CCD02283F65C}"/>
                </c:ext>
              </c:extLst>
            </c:dLbl>
            <c:dLbl>
              <c:idx val="3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4-0988-43E0-9F7F-CCD02283F65C}"/>
                </c:ext>
              </c:extLst>
            </c:dLbl>
            <c:dLbl>
              <c:idx val="3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5-0988-43E0-9F7F-CCD02283F65C}"/>
                </c:ext>
              </c:extLst>
            </c:dLbl>
            <c:dLbl>
              <c:idx val="3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6-0988-43E0-9F7F-CCD02283F65C}"/>
                </c:ext>
              </c:extLst>
            </c:dLbl>
            <c:dLbl>
              <c:idx val="3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7-0988-43E0-9F7F-CCD02283F65C}"/>
                </c:ext>
              </c:extLst>
            </c:dLbl>
            <c:dLbl>
              <c:idx val="3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8-0988-43E0-9F7F-CCD02283F65C}"/>
                </c:ext>
              </c:extLst>
            </c:dLbl>
            <c:dLbl>
              <c:idx val="3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9-0988-43E0-9F7F-CCD02283F65C}"/>
                </c:ext>
              </c:extLst>
            </c:dLbl>
            <c:dLbl>
              <c:idx val="3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A-0988-43E0-9F7F-CCD02283F65C}"/>
                </c:ext>
              </c:extLst>
            </c:dLbl>
            <c:dLbl>
              <c:idx val="3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B-0988-43E0-9F7F-CCD02283F65C}"/>
                </c:ext>
              </c:extLst>
            </c:dLbl>
            <c:dLbl>
              <c:idx val="3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C-0988-43E0-9F7F-CCD02283F65C}"/>
                </c:ext>
              </c:extLst>
            </c:dLbl>
            <c:dLbl>
              <c:idx val="3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D-0988-43E0-9F7F-CCD02283F65C}"/>
                </c:ext>
              </c:extLst>
            </c:dLbl>
            <c:dLbl>
              <c:idx val="3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E-0988-43E0-9F7F-CCD02283F65C}"/>
                </c:ext>
              </c:extLst>
            </c:dLbl>
            <c:dLbl>
              <c:idx val="3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3F-0988-43E0-9F7F-CCD02283F65C}"/>
                </c:ext>
              </c:extLst>
            </c:dLbl>
            <c:dLbl>
              <c:idx val="3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0-0988-43E0-9F7F-CCD02283F65C}"/>
                </c:ext>
              </c:extLst>
            </c:dLbl>
            <c:dLbl>
              <c:idx val="3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1-0988-43E0-9F7F-CCD02283F65C}"/>
                </c:ext>
              </c:extLst>
            </c:dLbl>
            <c:dLbl>
              <c:idx val="3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2-0988-43E0-9F7F-CCD02283F65C}"/>
                </c:ext>
              </c:extLst>
            </c:dLbl>
            <c:dLbl>
              <c:idx val="3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3-0988-43E0-9F7F-CCD02283F65C}"/>
                </c:ext>
              </c:extLst>
            </c:dLbl>
            <c:dLbl>
              <c:idx val="3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4-0988-43E0-9F7F-CCD02283F65C}"/>
                </c:ext>
              </c:extLst>
            </c:dLbl>
            <c:dLbl>
              <c:idx val="3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5-0988-43E0-9F7F-CCD02283F65C}"/>
                </c:ext>
              </c:extLst>
            </c:dLbl>
            <c:dLbl>
              <c:idx val="3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6-0988-43E0-9F7F-CCD02283F65C}"/>
                </c:ext>
              </c:extLst>
            </c:dLbl>
            <c:dLbl>
              <c:idx val="3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7-0988-43E0-9F7F-CCD02283F65C}"/>
                </c:ext>
              </c:extLst>
            </c:dLbl>
            <c:dLbl>
              <c:idx val="3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8-0988-43E0-9F7F-CCD02283F65C}"/>
                </c:ext>
              </c:extLst>
            </c:dLbl>
            <c:dLbl>
              <c:idx val="3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9-0988-43E0-9F7F-CCD02283F65C}"/>
                </c:ext>
              </c:extLst>
            </c:dLbl>
            <c:dLbl>
              <c:idx val="3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A-0988-43E0-9F7F-CCD02283F65C}"/>
                </c:ext>
              </c:extLst>
            </c:dLbl>
            <c:dLbl>
              <c:idx val="3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B-0988-43E0-9F7F-CCD02283F65C}"/>
                </c:ext>
              </c:extLst>
            </c:dLbl>
            <c:dLbl>
              <c:idx val="3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C-0988-43E0-9F7F-CCD02283F65C}"/>
                </c:ext>
              </c:extLst>
            </c:dLbl>
            <c:dLbl>
              <c:idx val="3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D-0988-43E0-9F7F-CCD02283F65C}"/>
                </c:ext>
              </c:extLst>
            </c:dLbl>
            <c:dLbl>
              <c:idx val="3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E-0988-43E0-9F7F-CCD02283F65C}"/>
                </c:ext>
              </c:extLst>
            </c:dLbl>
            <c:dLbl>
              <c:idx val="3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4F-0988-43E0-9F7F-CCD02283F65C}"/>
                </c:ext>
              </c:extLst>
            </c:dLbl>
            <c:dLbl>
              <c:idx val="3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0-0988-43E0-9F7F-CCD02283F65C}"/>
                </c:ext>
              </c:extLst>
            </c:dLbl>
            <c:dLbl>
              <c:idx val="3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1-0988-43E0-9F7F-CCD02283F65C}"/>
                </c:ext>
              </c:extLst>
            </c:dLbl>
            <c:dLbl>
              <c:idx val="3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2-0988-43E0-9F7F-CCD02283F65C}"/>
                </c:ext>
              </c:extLst>
            </c:dLbl>
            <c:dLbl>
              <c:idx val="3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3-0988-43E0-9F7F-CCD02283F65C}"/>
                </c:ext>
              </c:extLst>
            </c:dLbl>
            <c:dLbl>
              <c:idx val="3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4-0988-43E0-9F7F-CCD02283F65C}"/>
                </c:ext>
              </c:extLst>
            </c:dLbl>
            <c:dLbl>
              <c:idx val="3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5-0988-43E0-9F7F-CCD02283F65C}"/>
                </c:ext>
              </c:extLst>
            </c:dLbl>
            <c:dLbl>
              <c:idx val="3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6-0988-43E0-9F7F-CCD02283F65C}"/>
                </c:ext>
              </c:extLst>
            </c:dLbl>
            <c:dLbl>
              <c:idx val="3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7-0988-43E0-9F7F-CCD02283F65C}"/>
                </c:ext>
              </c:extLst>
            </c:dLbl>
            <c:dLbl>
              <c:idx val="3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8-0988-43E0-9F7F-CCD02283F65C}"/>
                </c:ext>
              </c:extLst>
            </c:dLbl>
            <c:dLbl>
              <c:idx val="3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9-0988-43E0-9F7F-CCD02283F65C}"/>
                </c:ext>
              </c:extLst>
            </c:dLbl>
            <c:dLbl>
              <c:idx val="3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A-0988-43E0-9F7F-CCD02283F65C}"/>
                </c:ext>
              </c:extLst>
            </c:dLbl>
            <c:dLbl>
              <c:idx val="3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B-0988-43E0-9F7F-CCD02283F65C}"/>
                </c:ext>
              </c:extLst>
            </c:dLbl>
            <c:dLbl>
              <c:idx val="3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C-0988-43E0-9F7F-CCD02283F65C}"/>
                </c:ext>
              </c:extLst>
            </c:dLbl>
            <c:dLbl>
              <c:idx val="3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D-0988-43E0-9F7F-CCD02283F65C}"/>
                </c:ext>
              </c:extLst>
            </c:dLbl>
            <c:dLbl>
              <c:idx val="3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E-0988-43E0-9F7F-CCD02283F65C}"/>
                </c:ext>
              </c:extLst>
            </c:dLbl>
            <c:dLbl>
              <c:idx val="3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5F-0988-43E0-9F7F-CCD02283F65C}"/>
                </c:ext>
              </c:extLst>
            </c:dLbl>
            <c:dLbl>
              <c:idx val="3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0-0988-43E0-9F7F-CCD02283F65C}"/>
                </c:ext>
              </c:extLst>
            </c:dLbl>
            <c:dLbl>
              <c:idx val="3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1-0988-43E0-9F7F-CCD02283F65C}"/>
                </c:ext>
              </c:extLst>
            </c:dLbl>
            <c:dLbl>
              <c:idx val="3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2-0988-43E0-9F7F-CCD02283F65C}"/>
                </c:ext>
              </c:extLst>
            </c:dLbl>
            <c:dLbl>
              <c:idx val="3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3-0988-43E0-9F7F-CCD02283F65C}"/>
                </c:ext>
              </c:extLst>
            </c:dLbl>
            <c:dLbl>
              <c:idx val="3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4-0988-43E0-9F7F-CCD02283F65C}"/>
                </c:ext>
              </c:extLst>
            </c:dLbl>
            <c:dLbl>
              <c:idx val="3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5-0988-43E0-9F7F-CCD02283F65C}"/>
                </c:ext>
              </c:extLst>
            </c:dLbl>
            <c:dLbl>
              <c:idx val="3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6-0988-43E0-9F7F-CCD02283F65C}"/>
                </c:ext>
              </c:extLst>
            </c:dLbl>
            <c:dLbl>
              <c:idx val="3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7-0988-43E0-9F7F-CCD02283F65C}"/>
                </c:ext>
              </c:extLst>
            </c:dLbl>
            <c:dLbl>
              <c:idx val="3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8-0988-43E0-9F7F-CCD02283F65C}"/>
                </c:ext>
              </c:extLst>
            </c:dLbl>
            <c:dLbl>
              <c:idx val="3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9-0988-43E0-9F7F-CCD02283F65C}"/>
                </c:ext>
              </c:extLst>
            </c:dLbl>
            <c:dLbl>
              <c:idx val="3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A-0988-43E0-9F7F-CCD02283F65C}"/>
                </c:ext>
              </c:extLst>
            </c:dLbl>
            <c:dLbl>
              <c:idx val="3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B-0988-43E0-9F7F-CCD02283F65C}"/>
                </c:ext>
              </c:extLst>
            </c:dLbl>
            <c:dLbl>
              <c:idx val="3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C-0988-43E0-9F7F-CCD02283F65C}"/>
                </c:ext>
              </c:extLst>
            </c:dLbl>
            <c:dLbl>
              <c:idx val="3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D-0988-43E0-9F7F-CCD02283F65C}"/>
                </c:ext>
              </c:extLst>
            </c:dLbl>
            <c:dLbl>
              <c:idx val="3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E-0988-43E0-9F7F-CCD02283F65C}"/>
                </c:ext>
              </c:extLst>
            </c:dLbl>
            <c:dLbl>
              <c:idx val="3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6F-0988-43E0-9F7F-CCD02283F65C}"/>
                </c:ext>
              </c:extLst>
            </c:dLbl>
            <c:dLbl>
              <c:idx val="3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0-0988-43E0-9F7F-CCD02283F65C}"/>
                </c:ext>
              </c:extLst>
            </c:dLbl>
            <c:dLbl>
              <c:idx val="3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1-0988-43E0-9F7F-CCD02283F65C}"/>
                </c:ext>
              </c:extLst>
            </c:dLbl>
            <c:dLbl>
              <c:idx val="3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2-0988-43E0-9F7F-CCD02283F65C}"/>
                </c:ext>
              </c:extLst>
            </c:dLbl>
            <c:dLbl>
              <c:idx val="3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3-0988-43E0-9F7F-CCD02283F65C}"/>
                </c:ext>
              </c:extLst>
            </c:dLbl>
            <c:dLbl>
              <c:idx val="3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4-0988-43E0-9F7F-CCD02283F65C}"/>
                </c:ext>
              </c:extLst>
            </c:dLbl>
            <c:dLbl>
              <c:idx val="3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5-0988-43E0-9F7F-CCD02283F65C}"/>
                </c:ext>
              </c:extLst>
            </c:dLbl>
            <c:dLbl>
              <c:idx val="3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6-0988-43E0-9F7F-CCD02283F65C}"/>
                </c:ext>
              </c:extLst>
            </c:dLbl>
            <c:dLbl>
              <c:idx val="3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7-0988-43E0-9F7F-CCD02283F65C}"/>
                </c:ext>
              </c:extLst>
            </c:dLbl>
            <c:dLbl>
              <c:idx val="3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8-0988-43E0-9F7F-CCD02283F65C}"/>
                </c:ext>
              </c:extLst>
            </c:dLbl>
            <c:dLbl>
              <c:idx val="3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9-0988-43E0-9F7F-CCD02283F65C}"/>
                </c:ext>
              </c:extLst>
            </c:dLbl>
            <c:dLbl>
              <c:idx val="3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A-0988-43E0-9F7F-CCD02283F65C}"/>
                </c:ext>
              </c:extLst>
            </c:dLbl>
            <c:dLbl>
              <c:idx val="3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B-0988-43E0-9F7F-CCD02283F65C}"/>
                </c:ext>
              </c:extLst>
            </c:dLbl>
            <c:dLbl>
              <c:idx val="3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C-0988-43E0-9F7F-CCD02283F65C}"/>
                </c:ext>
              </c:extLst>
            </c:dLbl>
            <c:dLbl>
              <c:idx val="3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D-0988-43E0-9F7F-CCD02283F65C}"/>
                </c:ext>
              </c:extLst>
            </c:dLbl>
            <c:dLbl>
              <c:idx val="3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E-0988-43E0-9F7F-CCD02283F65C}"/>
                </c:ext>
              </c:extLst>
            </c:dLbl>
            <c:dLbl>
              <c:idx val="3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47F-0988-43E0-9F7F-CCD02283F65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>
                      <a:noFill/>
                    </a:ln>
                  </c:spPr>
                </c15:leaderLines>
              </c:ext>
            </c:extLst>
          </c:dLbls>
          <c:xVal>
            <c:numRef>
              <c:f>'Traj 3'!$D$17:$D$400</c:f>
              <c:numCache>
                <c:formatCode>0</c:formatCode>
                <c:ptCount val="384"/>
                <c:pt idx="0">
                  <c:v>0</c:v>
                </c:pt>
                <c:pt idx="1">
                  <c:v>1.0028080672600481E-4</c:v>
                </c:pt>
                <c:pt idx="2">
                  <c:v>8.0225543898814063E-4</c:v>
                </c:pt>
                <c:pt idx="3">
                  <c:v>2.7076838993216369E-3</c:v>
                </c:pt>
                <c:pt idx="4">
                  <c:v>6.4185010265664453E-3</c:v>
                </c:pt>
                <c:pt idx="5">
                  <c:v>1.2536930412972651E-2</c:v>
                </c:pt>
                <c:pt idx="6">
                  <c:v>2.1665598218178275E-2</c:v>
                </c:pt>
                <c:pt idx="7">
                  <c:v>3.4407646844711051E-2</c:v>
                </c:pt>
                <c:pt idx="8">
                  <c:v>5.1366848439496605E-2</c:v>
                </c:pt>
                <c:pt idx="9">
                  <c:v>7.3147718185917254E-2</c:v>
                </c:pt>
                <c:pt idx="10">
                  <c:v>0.10035562735028543</c:v>
                </c:pt>
                <c:pt idx="11">
                  <c:v>0.13359691604680302</c:v>
                </c:pt>
                <c:pt idx="12">
                  <c:v>0.1734790056842121</c:v>
                </c:pt>
                <c:pt idx="13">
                  <c:v>0.22061051105762636</c:v>
                </c:pt>
                <c:pt idx="14">
                  <c:v>0.27560135204810104</c:v>
                </c:pt>
                <c:pt idx="15">
                  <c:v>0.33906286489209198</c:v>
                </c:pt>
                <c:pt idx="16">
                  <c:v>0.41160791298280858</c:v>
                </c:pt>
                <c:pt idx="17">
                  <c:v>0.49385099716469449</c:v>
                </c:pt>
                <c:pt idx="18">
                  <c:v>0.58640836548167319</c:v>
                </c:pt>
                <c:pt idx="19">
                  <c:v>0.68989812233900927</c:v>
                </c:pt>
                <c:pt idx="20">
                  <c:v>0.80494033703865175</c:v>
                </c:pt>
                <c:pt idx="21">
                  <c:v>0.93215715164609181</c:v>
                </c:pt>
                <c:pt idx="22">
                  <c:v>1.0721728881473773</c:v>
                </c:pt>
                <c:pt idx="23">
                  <c:v>1.2256141548529504</c:v>
                </c:pt>
                <c:pt idx="24">
                  <c:v>1.3931099520046792</c:v>
                </c:pt>
                <c:pt idx="25">
                  <c:v>1.5752917765417607</c:v>
                </c:pt>
                <c:pt idx="26">
                  <c:v>1.7727937259798583</c:v>
                </c:pt>
                <c:pt idx="27">
                  <c:v>1.9862526013569388</c:v>
                </c:pt>
                <c:pt idx="28">
                  <c:v>2.2163080091984542</c:v>
                </c:pt>
                <c:pt idx="29">
                  <c:v>2.4636024624539954</c:v>
                </c:pt>
                <c:pt idx="30">
                  <c:v>2.7287814803545429</c:v>
                </c:pt>
                <c:pt idx="31">
                  <c:v>3.0124936871409833</c:v>
                </c:pt>
                <c:pt idx="32">
                  <c:v>3.3153909096114171</c:v>
                </c:pt>
                <c:pt idx="33">
                  <c:v>3.6381282734345248</c:v>
                </c:pt>
                <c:pt idx="34">
                  <c:v>3.9813642981740367</c:v>
                </c:pt>
                <c:pt idx="35">
                  <c:v>4.3457609909702981</c:v>
                </c:pt>
                <c:pt idx="36">
                  <c:v>4.7319839388200737</c:v>
                </c:pt>
                <c:pt idx="37">
                  <c:v>5.1407023993981955</c:v>
                </c:pt>
                <c:pt idx="38">
                  <c:v>5.5725893903604549</c:v>
                </c:pt>
                <c:pt idx="39">
                  <c:v>6.0283217770670268</c:v>
                </c:pt>
                <c:pt idx="40">
                  <c:v>6.508580358663977</c:v>
                </c:pt>
                <c:pt idx="41">
                  <c:v>7.0140499524589934</c:v>
                </c:pt>
                <c:pt idx="42">
                  <c:v>7.5454194765252716</c:v>
                </c:pt>
                <c:pt idx="43">
                  <c:v>8.1033820304677899</c:v>
                </c:pt>
                <c:pt idx="44">
                  <c:v>8.6886349742818236</c:v>
                </c:pt>
                <c:pt idx="45">
                  <c:v>9.3018800052343256</c:v>
                </c:pt>
                <c:pt idx="46">
                  <c:v>9.9438232326962144</c:v>
                </c:pt>
                <c:pt idx="47">
                  <c:v>10.615175250851546</c:v>
                </c:pt>
                <c:pt idx="48">
                  <c:v>11.316651209208704</c:v>
                </c:pt>
                <c:pt idx="49">
                  <c:v>12.048970880836245</c:v>
                </c:pt>
                <c:pt idx="50">
                  <c:v>12.812858728244549</c:v>
                </c:pt>
                <c:pt idx="51">
                  <c:v>13.609043966833209</c:v>
                </c:pt>
                <c:pt idx="52">
                  <c:v>14.438260625820604</c:v>
                </c:pt>
                <c:pt idx="53">
                  <c:v>15.301247606572808</c:v>
                </c:pt>
                <c:pt idx="54">
                  <c:v>16.198748738244522</c:v>
                </c:pt>
                <c:pt idx="55">
                  <c:v>17.131512830644841</c:v>
                </c:pt>
                <c:pt idx="56">
                  <c:v>18.100293724237471</c:v>
                </c:pt>
                <c:pt idx="57">
                  <c:v>19.105850337183913</c:v>
                </c:pt>
                <c:pt idx="58">
                  <c:v>20.148946709335778</c:v>
                </c:pt>
                <c:pt idx="59">
                  <c:v>21.230352043081538</c:v>
                </c:pt>
                <c:pt idx="60">
                  <c:v>22.350840740947866</c:v>
                </c:pt>
                <c:pt idx="61">
                  <c:v>23.511192439859499</c:v>
                </c:pt>
                <c:pt idx="62">
                  <c:v>24.712192041953209</c:v>
                </c:pt>
                <c:pt idx="63">
                  <c:v>25.954629741844371</c:v>
                </c:pt>
                <c:pt idx="64">
                  <c:v>27.239301050240755</c:v>
                </c:pt>
                <c:pt idx="65">
                  <c:v>28.567006813795306</c:v>
                </c:pt>
                <c:pt idx="66">
                  <c:v>29.938553231090424</c:v>
                </c:pt>
                <c:pt idx="67">
                  <c:v>31.354751864642139</c:v>
                </c:pt>
                <c:pt idx="68">
                  <c:v>32.816419648810871</c:v>
                </c:pt>
                <c:pt idx="69">
                  <c:v>34.324378893505546</c:v>
                </c:pt>
                <c:pt idx="70">
                  <c:v>35.879457283563674</c:v>
                </c:pt>
                <c:pt idx="71">
                  <c:v>37.482487873688449</c:v>
                </c:pt>
                <c:pt idx="72">
                  <c:v>39.134309078825396</c:v>
                </c:pt>
                <c:pt idx="73">
                  <c:v>40.835764659854455</c:v>
                </c:pt>
                <c:pt idx="74">
                  <c:v>42.587703704475061</c:v>
                </c:pt>
                <c:pt idx="75">
                  <c:v>44.390980603159505</c:v>
                </c:pt>
                <c:pt idx="76">
                  <c:v>46.246455020048408</c:v>
                </c:pt>
                <c:pt idx="77">
                  <c:v>48.154991858657901</c:v>
                </c:pt>
                <c:pt idx="78">
                  <c:v>50.117461222273398</c:v>
                </c:pt>
                <c:pt idx="79">
                  <c:v>52.13473836889419</c:v>
                </c:pt>
                <c:pt idx="80">
                  <c:v>54.207703660600451</c:v>
                </c:pt>
                <c:pt idx="81">
                  <c:v>56.33724250720789</c:v>
                </c:pt>
                <c:pt idx="82">
                  <c:v>58.524245304074469</c:v>
                </c:pt>
                <c:pt idx="83">
                  <c:v>60.769607363925878</c:v>
                </c:pt>
                <c:pt idx="84">
                  <c:v>63.074228842561233</c:v>
                </c:pt>
                <c:pt idx="85">
                  <c:v>65.439014658303918</c:v>
                </c:pt>
                <c:pt idx="86">
                  <c:v>67.864874405055645</c:v>
                </c:pt>
                <c:pt idx="87">
                  <c:v>70.352722258820648</c:v>
                </c:pt>
                <c:pt idx="88">
                  <c:v>72.903476877555349</c:v>
                </c:pt>
                <c:pt idx="89">
                  <c:v>75.51806129420838</c:v>
                </c:pt>
                <c:pt idx="90">
                  <c:v>78.197402802807844</c:v>
                </c:pt>
                <c:pt idx="91">
                  <c:v>80.942432837459236</c:v>
                </c:pt>
                <c:pt idx="92">
                  <c:v>83.754086844112123</c:v>
                </c:pt>
                <c:pt idx="93">
                  <c:v>86.633304144956966</c:v>
                </c:pt>
                <c:pt idx="94">
                  <c:v>89.581027795314185</c:v>
                </c:pt>
                <c:pt idx="95">
                  <c:v>92.598204432876059</c:v>
                </c:pt>
                <c:pt idx="96">
                  <c:v>95.685784119164197</c:v>
                </c:pt>
                <c:pt idx="97">
                  <c:v>98.844720173067032</c:v>
                </c:pt>
                <c:pt idx="98">
                  <c:v>102.07596899632175</c:v>
                </c:pt>
                <c:pt idx="99">
                  <c:v>105.38048989080623</c:v>
                </c:pt>
                <c:pt idx="100">
                  <c:v>108.7592448675106</c:v>
                </c:pt>
                <c:pt idx="101">
                  <c:v>112.21319844705783</c:v>
                </c:pt>
                <c:pt idx="102">
                  <c:v>115.74331745164373</c:v>
                </c:pt>
                <c:pt idx="103">
                  <c:v>119.3505707882738</c:v>
                </c:pt>
                <c:pt idx="104">
                  <c:v>123.03592922317107</c:v>
                </c:pt>
                <c:pt idx="105">
                  <c:v>126.80036514723892</c:v>
                </c:pt>
                <c:pt idx="106">
                  <c:v>130.64485233245776</c:v>
                </c:pt>
                <c:pt idx="107">
                  <c:v>134.57036567910572</c:v>
                </c:pt>
                <c:pt idx="108">
                  <c:v>138.57788095369293</c:v>
                </c:pt>
                <c:pt idx="109">
                  <c:v>142.66837451750456</c:v>
                </c:pt>
                <c:pt idx="110">
                  <c:v>146.84282304565104</c:v>
                </c:pt>
                <c:pt idx="111">
                  <c:v>151.10220323653121</c:v>
                </c:pt>
                <c:pt idx="112">
                  <c:v>155.44749151161554</c:v>
                </c:pt>
                <c:pt idx="113">
                  <c:v>159.87966370546582</c:v>
                </c:pt>
                <c:pt idx="114">
                  <c:v>164.39969474591067</c:v>
                </c:pt>
                <c:pt idx="115">
                  <c:v>169.00855832430378</c:v>
                </c:pt>
                <c:pt idx="116">
                  <c:v>173.70722655579803</c:v>
                </c:pt>
                <c:pt idx="117">
                  <c:v>178.49666962957551</c:v>
                </c:pt>
                <c:pt idx="118">
                  <c:v>183.3778554489804</c:v>
                </c:pt>
                <c:pt idx="119">
                  <c:v>188.35174926151015</c:v>
                </c:pt>
                <c:pt idx="120">
                  <c:v>193.41931327862798</c:v>
                </c:pt>
                <c:pt idx="121">
                  <c:v>198.5815062853676</c:v>
                </c:pt>
                <c:pt idx="122">
                  <c:v>203.8392832397108</c:v>
                </c:pt>
                <c:pt idx="123">
                  <c:v>209.19359486172775</c:v>
                </c:pt>
                <c:pt idx="124">
                  <c:v>214.64538721247885</c:v>
                </c:pt>
                <c:pt idx="125">
                  <c:v>220.19560126268871</c:v>
                </c:pt>
                <c:pt idx="126">
                  <c:v>225.84517245120969</c:v>
                </c:pt>
                <c:pt idx="127">
                  <c:v>231.59503023330967</c:v>
                </c:pt>
                <c:pt idx="128">
                  <c:v>237.44609761882148</c:v>
                </c:pt>
                <c:pt idx="129">
                  <c:v>243.39929070021321</c:v>
                </c:pt>
                <c:pt idx="130">
                  <c:v>249.45551817064154</c:v>
                </c:pt>
                <c:pt idx="131">
                  <c:v>255.61568083206953</c:v>
                </c:pt>
                <c:pt idx="132">
                  <c:v>261.88067109353869</c:v>
                </c:pt>
                <c:pt idx="133">
                  <c:v>268.25137245970353</c:v>
                </c:pt>
                <c:pt idx="134">
                  <c:v>274.72865900974506</c:v>
                </c:pt>
                <c:pt idx="135">
                  <c:v>281.31339486679906</c:v>
                </c:pt>
                <c:pt idx="136">
                  <c:v>288.00643365804609</c:v>
                </c:pt>
                <c:pt idx="137">
                  <c:v>294.80861796562704</c:v>
                </c:pt>
                <c:pt idx="138">
                  <c:v>301.72077876856378</c:v>
                </c:pt>
                <c:pt idx="139">
                  <c:v>308.74373487587798</c:v>
                </c:pt>
                <c:pt idx="140">
                  <c:v>315.87829235112167</c:v>
                </c:pt>
                <c:pt idx="141">
                  <c:v>323.12524392854414</c:v>
                </c:pt>
                <c:pt idx="142">
                  <c:v>330.48536842114225</c:v>
                </c:pt>
                <c:pt idx="143">
                  <c:v>337.95943012085348</c:v>
                </c:pt>
                <c:pt idx="144">
                  <c:v>345.54817819117267</c:v>
                </c:pt>
                <c:pt idx="145">
                  <c:v>353.25234605248892</c:v>
                </c:pt>
                <c:pt idx="146">
                  <c:v>361.07265076045707</c:v>
                </c:pt>
                <c:pt idx="147">
                  <c:v>369.00979237773834</c:v>
                </c:pt>
                <c:pt idx="148">
                  <c:v>377.06445333946118</c:v>
                </c:pt>
                <c:pt idx="149">
                  <c:v>385.23729781277353</c:v>
                </c:pt>
                <c:pt idx="150">
                  <c:v>393.52897105087601</c:v>
                </c:pt>
                <c:pt idx="151">
                  <c:v>401.94009874194472</c:v>
                </c:pt>
                <c:pt idx="152">
                  <c:v>410.47128635337162</c:v>
                </c:pt>
                <c:pt idx="153">
                  <c:v>419.12311847176989</c:v>
                </c:pt>
                <c:pt idx="154">
                  <c:v>427.89615813921046</c:v>
                </c:pt>
                <c:pt idx="155">
                  <c:v>436.79094618617512</c:v>
                </c:pt>
                <c:pt idx="156">
                  <c:v>445.80800056173302</c:v>
                </c:pt>
                <c:pt idx="157">
                  <c:v>454.94781566146293</c:v>
                </c:pt>
                <c:pt idx="158">
                  <c:v>464.21086165366694</c:v>
                </c:pt>
                <c:pt idx="159">
                  <c:v>473.597583804436</c:v>
                </c:pt>
                <c:pt idx="160">
                  <c:v>483.10840180215155</c:v>
                </c:pt>
                <c:pt idx="161">
                  <c:v>492.74370908202144</c:v>
                </c:pt>
                <c:pt idx="162">
                  <c:v>502.50387215126926</c:v>
                </c:pt>
                <c:pt idx="163">
                  <c:v>512.38922991561537</c:v>
                </c:pt>
                <c:pt idx="164">
                  <c:v>522.40009300770123</c:v>
                </c:pt>
                <c:pt idx="165">
                  <c:v>532.53674311813211</c:v>
                </c:pt>
                <c:pt idx="166">
                  <c:v>542.79943232982475</c:v>
                </c:pt>
                <c:pt idx="167">
                  <c:v>553.18838245636687</c:v>
                </c:pt>
                <c:pt idx="168">
                  <c:v>563.70378438510807</c:v>
                </c:pt>
                <c:pt idx="169">
                  <c:v>574.34579742571998</c:v>
                </c:pt>
                <c:pt idx="170">
                  <c:v>585.11454866497547</c:v>
                </c:pt>
                <c:pt idx="171">
                  <c:v>596.01013232851403</c:v>
                </c:pt>
                <c:pt idx="172">
                  <c:v>607.03260915036856</c:v>
                </c:pt>
                <c:pt idx="173">
                  <c:v>618.18200575104674</c:v>
                </c:pt>
                <c:pt idx="174">
                  <c:v>629.45831402496833</c:v>
                </c:pt>
                <c:pt idx="175">
                  <c:v>640.86149053807083</c:v>
                </c:pt>
                <c:pt idx="176">
                  <c:v>652.39145593640581</c:v>
                </c:pt>
                <c:pt idx="177">
                  <c:v>664.04809436655808</c:v>
                </c:pt>
                <c:pt idx="178">
                  <c:v>675.83125290872647</c:v>
                </c:pt>
                <c:pt idx="179">
                  <c:v>687.74074102330883</c:v>
                </c:pt>
                <c:pt idx="180">
                  <c:v>699.77633001184586</c:v>
                </c:pt>
                <c:pt idx="181">
                  <c:v>711.93775249317503</c:v>
                </c:pt>
                <c:pt idx="182">
                  <c:v>724.22470189565411</c:v>
                </c:pt>
                <c:pt idx="183">
                  <c:v>736.63683196631212</c:v>
                </c:pt>
                <c:pt idx="184">
                  <c:v>749.17375629778758</c:v>
                </c:pt>
                <c:pt idx="185">
                  <c:v>761.83504787391291</c:v>
                </c:pt>
                <c:pt idx="186">
                  <c:v>774.62023863479783</c:v>
                </c:pt>
                <c:pt idx="187">
                  <c:v>787.52881906226571</c:v>
                </c:pt>
                <c:pt idx="188">
                  <c:v>800.56023778648841</c:v>
                </c:pt>
                <c:pt idx="189">
                  <c:v>813.71390121465549</c:v>
                </c:pt>
                <c:pt idx="190">
                  <c:v>826.98917318251131</c:v>
                </c:pt>
                <c:pt idx="191">
                  <c:v>840.38537462957686</c:v>
                </c:pt>
                <c:pt idx="192">
                  <c:v>853.90178329886498</c:v>
                </c:pt>
                <c:pt idx="193">
                  <c:v>867.53763346188305</c:v>
                </c:pt>
                <c:pt idx="194">
                  <c:v>881.29211566970173</c:v>
                </c:pt>
                <c:pt idx="195">
                  <c:v>895.1643765308512</c:v>
                </c:pt>
                <c:pt idx="196">
                  <c:v>909.15351851678918</c:v>
                </c:pt>
                <c:pt idx="197">
                  <c:v>923.25859979566235</c:v>
                </c:pt>
                <c:pt idx="198">
                  <c:v>937.47863409506317</c:v>
                </c:pt>
                <c:pt idx="199">
                  <c:v>951.8125905944587</c:v>
                </c:pt>
                <c:pt idx="200">
                  <c:v>966.2593938479439</c:v>
                </c:pt>
                <c:pt idx="201">
                  <c:v>980.81792373794337</c:v>
                </c:pt>
                <c:pt idx="202">
                  <c:v>995.48701546045822</c:v>
                </c:pt>
                <c:pt idx="203">
                  <c:v>1010.2654595424243</c:v>
                </c:pt>
                <c:pt idx="204">
                  <c:v>1025.1520018917138</c:v>
                </c:pt>
                <c:pt idx="205">
                  <c:v>1040.1453438802826</c:v>
                </c:pt>
                <c:pt idx="206">
                  <c:v>1055.2441424609272</c:v>
                </c:pt>
                <c:pt idx="207">
                  <c:v>1070.4470103180797</c:v>
                </c:pt>
                <c:pt idx="208">
                  <c:v>1085.7525160530315</c:v>
                </c:pt>
                <c:pt idx="209">
                  <c:v>1101.1591844039367</c:v>
                </c:pt>
                <c:pt idx="210">
                  <c:v>1116.6654965009052</c:v>
                </c:pt>
                <c:pt idx="211">
                  <c:v>1132.2698901564527</c:v>
                </c:pt>
                <c:pt idx="212">
                  <c:v>1147.970760191532</c:v>
                </c:pt>
                <c:pt idx="213">
                  <c:v>1163.7664587973272</c:v>
                </c:pt>
                <c:pt idx="214">
                  <c:v>1179.6552959329415</c:v>
                </c:pt>
                <c:pt idx="215">
                  <c:v>1195.6355397590683</c:v>
                </c:pt>
                <c:pt idx="216">
                  <c:v>1211.7054171076848</c:v>
                </c:pt>
                <c:pt idx="217">
                  <c:v>1227.8631139877582</c:v>
                </c:pt>
                <c:pt idx="218">
                  <c:v>1244.1067761269071</c:v>
                </c:pt>
                <c:pt idx="219">
                  <c:v>1260.4345095489089</c:v>
                </c:pt>
                <c:pt idx="220">
                  <c:v>1276.8443811868942</c:v>
                </c:pt>
                <c:pt idx="221">
                  <c:v>1293.3344195320199</c:v>
                </c:pt>
                <c:pt idx="222">
                  <c:v>1309.9026153173552</c:v>
                </c:pt>
                <c:pt idx="223">
                  <c:v>1326.5469222366728</c:v>
                </c:pt>
                <c:pt idx="224">
                  <c:v>1343.2652576977753</c:v>
                </c:pt>
                <c:pt idx="225">
                  <c:v>1360.0555036099408</c:v>
                </c:pt>
                <c:pt idx="226">
                  <c:v>1376.91550720502</c:v>
                </c:pt>
                <c:pt idx="227">
                  <c:v>1393.8430818916615</c:v>
                </c:pt>
                <c:pt idx="228">
                  <c:v>1410.8360081420938</c:v>
                </c:pt>
                <c:pt idx="229">
                  <c:v>1427.8920344108399</c:v>
                </c:pt>
                <c:pt idx="230">
                  <c:v>1445.0088780846911</c:v>
                </c:pt>
                <c:pt idx="231">
                  <c:v>1462.1842264632135</c:v>
                </c:pt>
                <c:pt idx="232">
                  <c:v>1479.4157377690153</c:v>
                </c:pt>
                <c:pt idx="233">
                  <c:v>1496.7010421869529</c:v>
                </c:pt>
                <c:pt idx="234">
                  <c:v>1514.0377429314051</c:v>
                </c:pt>
                <c:pt idx="235">
                  <c:v>1531.4234173407006</c:v>
                </c:pt>
                <c:pt idx="236">
                  <c:v>1548.855617997737</c:v>
                </c:pt>
                <c:pt idx="237">
                  <c:v>1566.3318738757878</c:v>
                </c:pt>
                <c:pt idx="238">
                  <c:v>1583.8496915084474</c:v>
                </c:pt>
                <c:pt idx="239">
                  <c:v>1601.4065561826305</c:v>
                </c:pt>
                <c:pt idx="240">
                  <c:v>1618.9999331534925</c:v>
                </c:pt>
                <c:pt idx="241">
                  <c:v>1636.6272688801114</c:v>
                </c:pt>
                <c:pt idx="242">
                  <c:v>1654.2859922807268</c:v>
                </c:pt>
                <c:pt idx="243">
                  <c:v>1671.9735160063028</c:v>
                </c:pt>
                <c:pt idx="244">
                  <c:v>1689.6872377311483</c:v>
                </c:pt>
                <c:pt idx="245">
                  <c:v>1707.4245414592972</c:v>
                </c:pt>
                <c:pt idx="246">
                  <c:v>1725.182798845326</c:v>
                </c:pt>
                <c:pt idx="247">
                  <c:v>1742.9593705282589</c:v>
                </c:pt>
                <c:pt idx="248">
                  <c:v>1760.7516074771881</c:v>
                </c:pt>
                <c:pt idx="249">
                  <c:v>1778.5568523472155</c:v>
                </c:pt>
                <c:pt idx="250">
                  <c:v>1796.3724408443043</c:v>
                </c:pt>
                <c:pt idx="251">
                  <c:v>1814.1957030976141</c:v>
                </c:pt>
                <c:pt idx="252">
                  <c:v>1832.0239650378776</c:v>
                </c:pt>
                <c:pt idx="253">
                  <c:v>1849.8545497803664</c:v>
                </c:pt>
                <c:pt idx="254">
                  <c:v>1867.6847790109871</c:v>
                </c:pt>
                <c:pt idx="255">
                  <c:v>1885.5119743740422</c:v>
                </c:pt>
                <c:pt idx="256">
                  <c:v>1903.3334588601845</c:v>
                </c:pt>
                <c:pt idx="257">
                  <c:v>1921.1465581930972</c:v>
                </c:pt>
                <c:pt idx="258">
                  <c:v>1938.9486022134329</c:v>
                </c:pt>
                <c:pt idx="259">
                  <c:v>1956.736926258546</c:v>
                </c:pt>
                <c:pt idx="260">
                  <c:v>1974.5088725365658</c:v>
                </c:pt>
                <c:pt idx="261">
                  <c:v>1992.261791493363</c:v>
                </c:pt>
                <c:pt idx="262">
                  <c:v>2009.9930431709761</c:v>
                </c:pt>
                <c:pt idx="263">
                  <c:v>2027.6999985560806</c:v>
                </c:pt>
                <c:pt idx="264">
                  <c:v>2045.3800409170981</c:v>
                </c:pt>
                <c:pt idx="265">
                  <c:v>2063.0305671285664</c:v>
                </c:pt>
                <c:pt idx="266">
                  <c:v>2080.6489889814088</c:v>
                </c:pt>
                <c:pt idx="267">
                  <c:v>2098.2327344777705</c:v>
                </c:pt>
                <c:pt idx="268">
                  <c:v>2115.7792491091122</c:v>
                </c:pt>
                <c:pt idx="269">
                  <c:v>2133.2859971162843</c:v>
                </c:pt>
                <c:pt idx="270">
                  <c:v>2150.750462730331</c:v>
                </c:pt>
                <c:pt idx="271">
                  <c:v>2168.1701513928138</c:v>
                </c:pt>
                <c:pt idx="272">
                  <c:v>2185.5425909544692</c:v>
                </c:pt>
                <c:pt idx="273">
                  <c:v>2202.8653328510645</c:v>
                </c:pt>
                <c:pt idx="274">
                  <c:v>2220.135953255342</c:v>
                </c:pt>
                <c:pt idx="275">
                  <c:v>2237.3520542039901</c:v>
                </c:pt>
                <c:pt idx="276">
                  <c:v>2254.5112646986217</c:v>
                </c:pt>
                <c:pt idx="277">
                  <c:v>2271.6112417797794</c:v>
                </c:pt>
                <c:pt idx="278">
                  <c:v>2288.6496715730318</c:v>
                </c:pt>
                <c:pt idx="279">
                  <c:v>2305.6242703062799</c:v>
                </c:pt>
                <c:pt idx="280">
                  <c:v>2322.5327852974256</c:v>
                </c:pt>
                <c:pt idx="281">
                  <c:v>2339.3729959116167</c:v>
                </c:pt>
                <c:pt idx="282">
                  <c:v>2356.1427144873228</c:v>
                </c:pt>
                <c:pt idx="283">
                  <c:v>2372.8397872305459</c:v>
                </c:pt>
                <c:pt idx="284">
                  <c:v>2389.4620950765293</c:v>
                </c:pt>
                <c:pt idx="285">
                  <c:v>2406.0075545183681</c:v>
                </c:pt>
                <c:pt idx="286">
                  <c:v>2422.4741184019849</c:v>
                </c:pt>
                <c:pt idx="287">
                  <c:v>2438.8597766869807</c:v>
                </c:pt>
                <c:pt idx="288">
                  <c:v>2455.1625571729269</c:v>
                </c:pt>
                <c:pt idx="289">
                  <c:v>2471.3805261907119</c:v>
                </c:pt>
                <c:pt idx="290">
                  <c:v>2487.5117892586159</c:v>
                </c:pt>
                <c:pt idx="291">
                  <c:v>2503.5544917028305</c:v>
                </c:pt>
                <c:pt idx="292">
                  <c:v>2519.5068192421973</c:v>
                </c:pt>
                <c:pt idx="293">
                  <c:v>2535.3669985369879</c:v>
                </c:pt>
                <c:pt idx="294">
                  <c:v>2551.1332977016064</c:v>
                </c:pt>
                <c:pt idx="295">
                  <c:v>2566.8040267811307</c:v>
                </c:pt>
                <c:pt idx="296">
                  <c:v>2582.3775381916776</c:v>
                </c:pt>
                <c:pt idx="297">
                  <c:v>2597.8522271246097</c:v>
                </c:pt>
                <c:pt idx="298">
                  <c:v>2613.2265319146632</c:v>
                </c:pt>
                <c:pt idx="299">
                  <c:v>2628.4989343721086</c:v>
                </c:pt>
                <c:pt idx="300">
                  <c:v>2643.6679600791226</c:v>
                </c:pt>
                <c:pt idx="301">
                  <c:v>2658.7321786505718</c:v>
                </c:pt>
                <c:pt idx="302">
                  <c:v>2673.6902039594734</c:v>
                </c:pt>
                <c:pt idx="303">
                  <c:v>2688.5406943274274</c:v>
                </c:pt>
                <c:pt idx="304">
                  <c:v>2703.2823526803641</c:v>
                </c:pt>
                <c:pt idx="305">
                  <c:v>2717.9139266699835</c:v>
                </c:pt>
                <c:pt idx="306">
                  <c:v>2732.434208761314</c:v>
                </c:pt>
                <c:pt idx="307">
                  <c:v>2746.8420362868405</c:v>
                </c:pt>
                <c:pt idx="308">
                  <c:v>2761.1362914677002</c:v>
                </c:pt>
                <c:pt idx="309">
                  <c:v>2775.3159014024709</c:v>
                </c:pt>
                <c:pt idx="310">
                  <c:v>2789.3798380241169</c:v>
                </c:pt>
                <c:pt idx="311">
                  <c:v>2803.3271180256761</c:v>
                </c:pt>
                <c:pt idx="312">
                  <c:v>2817.1568027553199</c:v>
                </c:pt>
                <c:pt idx="313">
                  <c:v>2830.867998081425</c:v>
                </c:pt>
                <c:pt idx="314">
                  <c:v>2844.4598542283393</c:v>
                </c:pt>
                <c:pt idx="315">
                  <c:v>2857.9315655835389</c:v>
                </c:pt>
                <c:pt idx="316">
                  <c:v>2871.2823704768984</c:v>
                </c:pt>
                <c:pt idx="317">
                  <c:v>2884.5115509328189</c:v>
                </c:pt>
                <c:pt idx="318">
                  <c:v>2897.6184323959756</c:v>
                </c:pt>
                <c:pt idx="319">
                  <c:v>2910.6023834314674</c:v>
                </c:pt>
                <c:pt idx="320">
                  <c:v>2923.4628154001612</c:v>
                </c:pt>
                <c:pt idx="321">
                  <c:v>2936.199182110046</c:v>
                </c:pt>
                <c:pt idx="322">
                  <c:v>2948.8109794444163</c:v>
                </c:pt>
                <c:pt idx="323">
                  <c:v>2961.2977449677223</c:v>
                </c:pt>
                <c:pt idx="324">
                  <c:v>2973.6590575099267</c:v>
                </c:pt>
                <c:pt idx="325">
                  <c:v>2985.8945367302217</c:v>
                </c:pt>
                <c:pt idx="326">
                  <c:v>2998.003842660964</c:v>
                </c:pt>
                <c:pt idx="327">
                  <c:v>3009.9866752326875</c:v>
                </c:pt>
                <c:pt idx="328">
                  <c:v>3021.8427737810598</c:v>
                </c:pt>
                <c:pt idx="329">
                  <c:v>3033.5719165366509</c:v>
                </c:pt>
                <c:pt idx="330">
                  <c:v>3045.1739200983779</c:v>
                </c:pt>
                <c:pt idx="331">
                  <c:v>3056.6486388914927</c:v>
                </c:pt>
                <c:pt idx="332">
                  <c:v>3067.9959646109787</c:v>
                </c:pt>
                <c:pt idx="333">
                  <c:v>3079.2158256512098</c:v>
                </c:pt>
                <c:pt idx="334">
                  <c:v>3090.3081865227323</c:v>
                </c:pt>
                <c:pt idx="335">
                  <c:v>3101.2730472570152</c:v>
                </c:pt>
                <c:pt idx="336">
                  <c:v>3112.1104428000081</c:v>
                </c:pt>
                <c:pt idx="337">
                  <c:v>3122.8204423953434</c:v>
                </c:pt>
                <c:pt idx="338">
                  <c:v>3133.4031489580025</c:v>
                </c:pt>
                <c:pt idx="339">
                  <c:v>3143.8586984392564</c:v>
                </c:pt>
                <c:pt idx="340">
                  <c:v>3154.1872591836886</c:v>
                </c:pt>
                <c:pt idx="341">
                  <c:v>3164.3890312790818</c:v>
                </c:pt>
                <c:pt idx="342">
                  <c:v>3174.4642458999479</c:v>
                </c:pt>
                <c:pt idx="343">
                  <c:v>3184.4131646454603</c:v>
                </c:pt>
                <c:pt idx="344">
                  <c:v>3194.23607887254</c:v>
                </c:pt>
                <c:pt idx="345">
                  <c:v>3203.933309024821</c:v>
                </c:pt>
                <c:pt idx="346">
                  <c:v>3213.5052039582165</c:v>
                </c:pt>
                <c:pt idx="347">
                  <c:v>3222.9521402637793</c:v>
                </c:pt>
                <c:pt idx="348">
                  <c:v>3232.2745215885443</c:v>
                </c:pt>
                <c:pt idx="349">
                  <c:v>3241.4727779550158</c:v>
                </c:pt>
                <c:pt idx="350">
                  <c:v>3250.5473650799427</c:v>
                </c:pt>
                <c:pt idx="351">
                  <c:v>3259.4987636930173</c:v>
                </c:pt>
                <c:pt idx="352">
                  <c:v>3268.3274788561002</c:v>
                </c:pt>
                <c:pt idx="353">
                  <c:v>3277.0340392835697</c:v>
                </c:pt>
                <c:pt idx="354">
                  <c:v>3285.6189966643601</c:v>
                </c:pt>
                <c:pt idx="355">
                  <c:v>3294.0829249862495</c:v>
                </c:pt>
                <c:pt idx="356">
                  <c:v>3302.4264198629248</c:v>
                </c:pt>
                <c:pt idx="357">
                  <c:v>3310.6500978643389</c:v>
                </c:pt>
                <c:pt idx="358">
                  <c:v>3318.7545958508572</c:v>
                </c:pt>
                <c:pt idx="359">
                  <c:v>3326.7405703116633</c:v>
                </c:pt>
                <c:pt idx="360">
                  <c:v>3334.6086967078845</c:v>
                </c:pt>
                <c:pt idx="361">
                  <c:v>3342.3596688208672</c:v>
                </c:pt>
                <c:pt idx="362">
                  <c:v>3349.9941981060228</c:v>
                </c:pt>
                <c:pt idx="363">
                  <c:v>3357.5130130526377</c:v>
                </c:pt>
                <c:pt idx="364">
                  <c:v>3364.9168585500238</c:v>
                </c:pt>
                <c:pt idx="365">
                  <c:v>3372.2064952603755</c:v>
                </c:pt>
                <c:pt idx="366">
                  <c:v>3379.3826989986628</c:v>
                </c:pt>
                <c:pt idx="367">
                  <c:v>3386.4462601198852</c:v>
                </c:pt>
                <c:pt idx="368">
                  <c:v>3393.3979829139939</c:v>
                </c:pt>
                <c:pt idx="369">
                  <c:v>3400.2386850087591</c:v>
                </c:pt>
                <c:pt idx="370">
                  <c:v>3406.9691967808531</c:v>
                </c:pt>
                <c:pt idx="371">
                  <c:v>3413.5903607753967</c:v>
                </c:pt>
                <c:pt idx="372">
                  <c:v>3420.1030311342038</c:v>
                </c:pt>
                <c:pt idx="373">
                  <c:v>3426.5080730329337</c:v>
                </c:pt>
                <c:pt idx="374">
                  <c:v>3432.806362127355</c:v>
                </c:pt>
                <c:pt idx="375">
                  <c:v>3438.9987840088988</c:v>
                </c:pt>
                <c:pt idx="376">
                  <c:v>3445.0862336696723</c:v>
                </c:pt>
                <c:pt idx="377">
                  <c:v>3451.0696149770802</c:v>
                </c:pt>
                <c:pt idx="378">
                  <c:v>3456.9498401581914</c:v>
                </c:pt>
                <c:pt idx="379">
                  <c:v>3462.7278292939732</c:v>
                </c:pt>
                <c:pt idx="380">
                  <c:v>3468.4045098234997</c:v>
                </c:pt>
                <c:pt idx="381">
                  <c:v>3473.9808160582279</c:v>
                </c:pt>
                <c:pt idx="382">
                  <c:v>3479.4576887064227</c:v>
                </c:pt>
                <c:pt idx="383">
                  <c:v>3484.8360744077982</c:v>
                </c:pt>
              </c:numCache>
            </c:numRef>
          </c:xVal>
          <c:yVal>
            <c:numRef>
              <c:f>'Traj 3'!$E$17:$E$400</c:f>
              <c:numCache>
                <c:formatCode>0.0</c:formatCode>
                <c:ptCount val="384"/>
                <c:pt idx="0">
                  <c:v>10</c:v>
                </c:pt>
                <c:pt idx="1">
                  <c:v>10.000356166688048</c:v>
                </c:pt>
                <c:pt idx="2">
                  <c:v>10.001424652551407</c:v>
                </c:pt>
                <c:pt idx="3">
                  <c:v>10.003205421338274</c:v>
                </c:pt>
                <c:pt idx="4">
                  <c:v>10.005698421075964</c:v>
                </c:pt>
                <c:pt idx="5">
                  <c:v>10.008903584019166</c:v>
                </c:pt>
                <c:pt idx="6">
                  <c:v>10.012820826574924</c:v>
                </c:pt>
                <c:pt idx="7">
                  <c:v>10.01745004920426</c:v>
                </c:pt>
                <c:pt idx="8">
                  <c:v>10.022791136300407</c:v>
                </c:pt>
                <c:pt idx="9">
                  <c:v>10.028843956043669</c:v>
                </c:pt>
                <c:pt idx="10">
                  <c:v>10.035608360232871</c:v>
                </c:pt>
                <c:pt idx="11">
                  <c:v>10.043084184093328</c:v>
                </c:pt>
                <c:pt idx="12">
                  <c:v>10.051271246061326</c:v>
                </c:pt>
                <c:pt idx="13">
                  <c:v>10.060169347545076</c:v>
                </c:pt>
                <c:pt idx="14">
                  <c:v>10.069778272662033</c:v>
                </c:pt>
                <c:pt idx="15">
                  <c:v>10.080097787952617</c:v>
                </c:pt>
                <c:pt idx="16">
                  <c:v>10.09112764207018</c:v>
                </c:pt>
                <c:pt idx="17">
                  <c:v>10.102867565447225</c:v>
                </c:pt>
                <c:pt idx="18">
                  <c:v>10.115317269937769</c:v>
                </c:pt>
                <c:pt idx="19">
                  <c:v>10.128476448435803</c:v>
                </c:pt>
                <c:pt idx="20">
                  <c:v>10.142344774469741</c:v>
                </c:pt>
                <c:pt idx="21">
                  <c:v>10.156921901772803</c:v>
                </c:pt>
                <c:pt idx="22">
                  <c:v>10.17220746382924</c:v>
                </c:pt>
                <c:pt idx="23">
                  <c:v>10.188201073396295</c:v>
                </c:pt>
                <c:pt idx="24">
                  <c:v>10.204902322001853</c:v>
                </c:pt>
                <c:pt idx="25">
                  <c:v>10.222310779417624</c:v>
                </c:pt>
                <c:pt idx="26">
                  <c:v>10.240425993107806</c:v>
                </c:pt>
                <c:pt idx="27">
                  <c:v>10.25924748765312</c:v>
                </c:pt>
                <c:pt idx="28">
                  <c:v>10.278774764150095</c:v>
                </c:pt>
                <c:pt idx="29">
                  <c:v>10.299007299585519</c:v>
                </c:pt>
                <c:pt idx="30">
                  <c:v>10.319944546185951</c:v>
                </c:pt>
                <c:pt idx="31">
                  <c:v>10.34158593074217</c:v>
                </c:pt>
                <c:pt idx="32">
                  <c:v>10.363930853908446</c:v>
                </c:pt>
                <c:pt idx="33">
                  <c:v>10.38697868947656</c:v>
                </c:pt>
                <c:pt idx="34">
                  <c:v>10.410728783624437</c:v>
                </c:pt>
                <c:pt idx="35">
                  <c:v>10.435180454139273</c:v>
                </c:pt>
                <c:pt idx="36">
                  <c:v>10.460332989615056</c:v>
                </c:pt>
                <c:pt idx="37">
                  <c:v>10.486185648624403</c:v>
                </c:pt>
                <c:pt idx="38">
                  <c:v>10.512737658864546</c:v>
                </c:pt>
                <c:pt idx="39">
                  <c:v>10.539988216277402</c:v>
                </c:pt>
                <c:pt idx="40">
                  <c:v>10.567936484143626</c:v>
                </c:pt>
                <c:pt idx="41">
                  <c:v>10.5965815921505</c:v>
                </c:pt>
                <c:pt idx="42">
                  <c:v>10.625922635433634</c:v>
                </c:pt>
                <c:pt idx="43">
                  <c:v>10.655958673592307</c:v>
                </c:pt>
                <c:pt idx="44">
                  <c:v>10.686688729678405</c:v>
                </c:pt>
                <c:pt idx="45">
                  <c:v>10.718111789158863</c:v>
                </c:pt>
                <c:pt idx="46">
                  <c:v>10.750226798851509</c:v>
                </c:pt>
                <c:pt idx="47">
                  <c:v>10.783032665834259</c:v>
                </c:pt>
                <c:pt idx="48">
                  <c:v>10.816528256327583</c:v>
                </c:pt>
                <c:pt idx="49">
                  <c:v>10.85071239455017</c:v>
                </c:pt>
                <c:pt idx="50">
                  <c:v>10.885583861547762</c:v>
                </c:pt>
                <c:pt idx="51">
                  <c:v>10.921141393995086</c:v>
                </c:pt>
                <c:pt idx="52">
                  <c:v>10.957383682970871</c:v>
                </c:pt>
                <c:pt idx="53">
                  <c:v>10.99430937270588</c:v>
                </c:pt>
                <c:pt idx="54">
                  <c:v>11.031917059303991</c:v>
                </c:pt>
                <c:pt idx="55">
                  <c:v>11.070205289436302</c:v>
                </c:pt>
                <c:pt idx="56">
                  <c:v>11.109172559008226</c:v>
                </c:pt>
                <c:pt idx="57">
                  <c:v>11.148817311799666</c:v>
                </c:pt>
                <c:pt idx="58">
                  <c:v>11.189137938078233</c:v>
                </c:pt>
                <c:pt idx="59">
                  <c:v>11.230132773185606</c:v>
                </c:pt>
                <c:pt idx="60">
                  <c:v>11.271800096097051</c:v>
                </c:pt>
                <c:pt idx="61">
                  <c:v>11.314138127954209</c:v>
                </c:pt>
                <c:pt idx="62">
                  <c:v>11.357145030571212</c:v>
                </c:pt>
                <c:pt idx="63">
                  <c:v>11.400818904914294</c:v>
                </c:pt>
                <c:pt idx="64">
                  <c:v>11.445157789554941</c:v>
                </c:pt>
                <c:pt idx="65">
                  <c:v>11.490159659096813</c:v>
                </c:pt>
                <c:pt idx="66">
                  <c:v>11.535822422576574</c:v>
                </c:pt>
                <c:pt idx="67">
                  <c:v>11.582143921838789</c:v>
                </c:pt>
                <c:pt idx="68">
                  <c:v>11.629121929885159</c:v>
                </c:pt>
                <c:pt idx="69">
                  <c:v>11.676754149198288</c:v>
                </c:pt>
                <c:pt idx="70">
                  <c:v>11.725038210040267</c:v>
                </c:pt>
                <c:pt idx="71">
                  <c:v>11.773971668726352</c:v>
                </c:pt>
                <c:pt idx="72">
                  <c:v>11.82355200587404</c:v>
                </c:pt>
                <c:pt idx="73">
                  <c:v>11.873776624627917</c:v>
                </c:pt>
                <c:pt idx="74">
                  <c:v>11.9246428488606</c:v>
                </c:pt>
                <c:pt idx="75">
                  <c:v>11.976147921350227</c:v>
                </c:pt>
                <c:pt idx="76">
                  <c:v>12.028289001934876</c:v>
                </c:pt>
                <c:pt idx="77">
                  <c:v>12.081063165644421</c:v>
                </c:pt>
                <c:pt idx="78">
                  <c:v>12.13446740081028</c:v>
                </c:pt>
                <c:pt idx="79">
                  <c:v>12.188498607153626</c:v>
                </c:pt>
                <c:pt idx="80">
                  <c:v>12.243153593852606</c:v>
                </c:pt>
                <c:pt idx="81">
                  <c:v>12.298429077589169</c:v>
                </c:pt>
                <c:pt idx="82">
                  <c:v>12.354321680576163</c:v>
                </c:pt>
                <c:pt idx="83">
                  <c:v>12.410827928565373</c:v>
                </c:pt>
                <c:pt idx="84">
                  <c:v>12.467944248837222</c:v>
                </c:pt>
                <c:pt idx="85">
                  <c:v>12.525666968172894</c:v>
                </c:pt>
                <c:pt idx="86">
                  <c:v>12.58399231080972</c:v>
                </c:pt>
                <c:pt idx="87">
                  <c:v>12.642916396380619</c:v>
                </c:pt>
                <c:pt idx="88">
                  <c:v>12.702435237838547</c:v>
                </c:pt>
                <c:pt idx="89">
                  <c:v>12.762544739366875</c:v>
                </c:pt>
                <c:pt idx="90">
                  <c:v>12.82324069427669</c:v>
                </c:pt>
                <c:pt idx="91">
                  <c:v>12.884518782892044</c:v>
                </c:pt>
                <c:pt idx="92">
                  <c:v>12.946374570424281</c:v>
                </c:pt>
                <c:pt idx="93">
                  <c:v>13.008803504836539</c:v>
                </c:pt>
                <c:pt idx="94">
                  <c:v>13.071800914699674</c:v>
                </c:pt>
                <c:pt idx="95">
                  <c:v>13.135362007040786</c:v>
                </c:pt>
                <c:pt idx="96">
                  <c:v>13.199481865185721</c:v>
                </c:pt>
                <c:pt idx="97">
                  <c:v>13.264155446596858</c:v>
                </c:pt>
                <c:pt idx="98">
                  <c:v>13.329377580707627</c:v>
                </c:pt>
                <c:pt idx="99">
                  <c:v>13.39514296675522</c:v>
                </c:pt>
                <c:pt idx="100">
                  <c:v>13.461446171613016</c:v>
                </c:pt>
                <c:pt idx="101">
                  <c:v>13.528281627624326</c:v>
                </c:pt>
                <c:pt idx="102">
                  <c:v>13.595643630439138</c:v>
                </c:pt>
                <c:pt idx="103">
                  <c:v>13.663526336855499</c:v>
                </c:pt>
                <c:pt idx="104">
                  <c:v>13.731923762667387</c:v>
                </c:pt>
                <c:pt idx="105">
                  <c:v>13.800829780520894</c:v>
                </c:pt>
                <c:pt idx="106">
                  <c:v>13.870238117780582</c:v>
                </c:pt>
                <c:pt idx="107">
                  <c:v>13.940142354408025</c:v>
                </c:pt>
                <c:pt idx="108">
                  <c:v>14.010535920854553</c:v>
                </c:pt>
                <c:pt idx="109">
                  <c:v>14.0814120959703</c:v>
                </c:pt>
                <c:pt idx="110">
                  <c:v>14.15276400493169</c:v>
                </c:pt>
                <c:pt idx="111">
                  <c:v>14.224584617189622</c:v>
                </c:pt>
                <c:pt idx="112">
                  <c:v>14.296866744440633</c:v>
                </c:pt>
                <c:pt idx="113">
                  <c:v>14.369603038623403</c:v>
                </c:pt>
                <c:pt idx="114">
                  <c:v>14.442785989943008</c:v>
                </c:pt>
                <c:pt idx="115">
                  <c:v>14.516407924925447</c:v>
                </c:pt>
                <c:pt idx="116">
                  <c:v>14.590461004504956</c:v>
                </c:pt>
                <c:pt idx="117">
                  <c:v>14.664937222146751</c:v>
                </c:pt>
                <c:pt idx="118">
                  <c:v>14.739828402007912</c:v>
                </c:pt>
                <c:pt idx="119">
                  <c:v>14.815126197139085</c:v>
                </c:pt>
                <c:pt idx="120">
                  <c:v>14.8908220877299</c:v>
                </c:pt>
                <c:pt idx="121">
                  <c:v>14.966907379400913</c:v>
                </c:pt>
                <c:pt idx="122">
                  <c:v>15.043373201545037</c:v>
                </c:pt>
                <c:pt idx="123">
                  <c:v>15.120210505721458</c:v>
                </c:pt>
                <c:pt idx="124">
                  <c:v>15.197410064105062</c:v>
                </c:pt>
                <c:pt idx="125">
                  <c:v>15.274962467994541</c:v>
                </c:pt>
                <c:pt idx="126">
                  <c:v>15.352858126382282</c:v>
                </c:pt>
                <c:pt idx="127">
                  <c:v>15.43108726458928</c:v>
                </c:pt>
                <c:pt idx="128">
                  <c:v>15.509639922968379</c:v>
                </c:pt>
                <c:pt idx="129">
                  <c:v>15.588505955679096</c:v>
                </c:pt>
                <c:pt idx="130">
                  <c:v>15.667675029537477</c:v>
                </c:pt>
                <c:pt idx="131">
                  <c:v>15.747136622944291</c:v>
                </c:pt>
                <c:pt idx="132">
                  <c:v>15.826880024895125</c:v>
                </c:pt>
                <c:pt idx="133">
                  <c:v>15.906894334075803</c:v>
                </c:pt>
                <c:pt idx="134">
                  <c:v>15.987168458046661</c:v>
                </c:pt>
                <c:pt idx="135">
                  <c:v>16.067691112519245</c:v>
                </c:pt>
                <c:pt idx="136">
                  <c:v>16.148450820729035</c:v>
                </c:pt>
                <c:pt idx="137">
                  <c:v>16.229435912907761</c:v>
                </c:pt>
                <c:pt idx="138">
                  <c:v>16.310634525858998</c:v>
                </c:pt>
                <c:pt idx="139">
                  <c:v>16.392034602640603</c:v>
                </c:pt>
                <c:pt idx="140">
                  <c:v>16.473623892357775</c:v>
                </c:pt>
                <c:pt idx="141">
                  <c:v>16.555389950070246</c:v>
                </c:pt>
                <c:pt idx="142">
                  <c:v>16.637320136817404</c:v>
                </c:pt>
                <c:pt idx="143">
                  <c:v>16.719401619764955</c:v>
                </c:pt>
                <c:pt idx="144">
                  <c:v>16.801621372476728</c:v>
                </c:pt>
                <c:pt idx="145">
                  <c:v>16.883966175315368</c:v>
                </c:pt>
                <c:pt idx="146">
                  <c:v>16.966422615975453</c:v>
                </c:pt>
                <c:pt idx="147">
                  <c:v>17.04897709015264</c:v>
                </c:pt>
                <c:pt idx="148">
                  <c:v>17.131615802352428</c:v>
                </c:pt>
                <c:pt idx="149">
                  <c:v>17.214324766842047</c:v>
                </c:pt>
                <c:pt idx="150">
                  <c:v>17.297089808748915</c:v>
                </c:pt>
                <c:pt idx="151">
                  <c:v>17.379896565309146</c:v>
                </c:pt>
                <c:pt idx="152">
                  <c:v>17.462730487269415</c:v>
                </c:pt>
                <c:pt idx="153">
                  <c:v>17.54557684044552</c:v>
                </c:pt>
                <c:pt idx="154">
                  <c:v>17.628420707440835</c:v>
                </c:pt>
                <c:pt idx="155">
                  <c:v>17.711246989527815</c:v>
                </c:pt>
                <c:pt idx="156">
                  <c:v>17.794040408695587</c:v>
                </c:pt>
                <c:pt idx="157">
                  <c:v>17.876785509866608</c:v>
                </c:pt>
                <c:pt idx="158">
                  <c:v>17.959466663285212</c:v>
                </c:pt>
                <c:pt idx="159">
                  <c:v>18.04206806708083</c:v>
                </c:pt>
                <c:pt idx="160">
                  <c:v>18.124573750008405</c:v>
                </c:pt>
                <c:pt idx="161">
                  <c:v>18.20696757436863</c:v>
                </c:pt>
                <c:pt idx="162">
                  <c:v>18.289233239110231</c:v>
                </c:pt>
                <c:pt idx="163">
                  <c:v>18.371354283116577</c:v>
                </c:pt>
                <c:pt idx="164">
                  <c:v>18.453314088678631</c:v>
                </c:pt>
                <c:pt idx="165">
                  <c:v>18.535095885156135</c:v>
                </c:pt>
                <c:pt idx="166">
                  <c:v>18.616682752828776</c:v>
                </c:pt>
                <c:pt idx="167">
                  <c:v>18.698057626938795</c:v>
                </c:pt>
                <c:pt idx="168">
                  <c:v>18.779203301926497</c:v>
                </c:pt>
                <c:pt idx="169">
                  <c:v>18.860102435859691</c:v>
                </c:pt>
                <c:pt idx="170">
                  <c:v>18.940737555058107</c:v>
                </c:pt>
                <c:pt idx="171">
                  <c:v>19.021091058913449</c:v>
                </c:pt>
                <c:pt idx="172">
                  <c:v>19.101145224905679</c:v>
                </c:pt>
                <c:pt idx="173">
                  <c:v>19.180882213815732</c:v>
                </c:pt>
                <c:pt idx="174">
                  <c:v>19.260284075134749</c:v>
                </c:pt>
                <c:pt idx="175">
                  <c:v>19.33933275266963</c:v>
                </c:pt>
                <c:pt idx="176">
                  <c:v>19.418010090344495</c:v>
                </c:pt>
                <c:pt idx="177">
                  <c:v>19.496297838197236</c:v>
                </c:pt>
                <c:pt idx="178">
                  <c:v>19.57417765857036</c:v>
                </c:pt>
                <c:pt idx="179">
                  <c:v>19.651631132494678</c:v>
                </c:pt>
                <c:pt idx="180">
                  <c:v>19.728639766264532</c:v>
                </c:pt>
                <c:pt idx="181">
                  <c:v>19.80518499820257</c:v>
                </c:pt>
                <c:pt idx="182">
                  <c:v>19.881248205612088</c:v>
                </c:pt>
                <c:pt idx="183">
                  <c:v>19.956810711914567</c:v>
                </c:pt>
                <c:pt idx="184">
                  <c:v>20.031853793969578</c:v>
                </c:pt>
                <c:pt idx="185">
                  <c:v>20.106358689574265</c:v>
                </c:pt>
                <c:pt idx="186">
                  <c:v>20.180306605138984</c:v>
                </c:pt>
                <c:pt idx="187">
                  <c:v>20.253678723535522</c:v>
                </c:pt>
                <c:pt idx="188">
                  <c:v>20.326456212114</c:v>
                </c:pt>
                <c:pt idx="189">
                  <c:v>20.398620230884237</c:v>
                </c:pt>
                <c:pt idx="190">
                  <c:v>20.47015194085704</c:v>
                </c:pt>
                <c:pt idx="191">
                  <c:v>20.541032512540504</c:v>
                </c:pt>
                <c:pt idx="192">
                  <c:v>20.61124313458626</c:v>
                </c:pt>
                <c:pt idx="193">
                  <c:v>20.680765022580093</c:v>
                </c:pt>
                <c:pt idx="194">
                  <c:v>20.749579427971156</c:v>
                </c:pt>
                <c:pt idx="195">
                  <c:v>20.817667647133714</c:v>
                </c:pt>
                <c:pt idx="196">
                  <c:v>20.885011030554903</c:v>
                </c:pt>
                <c:pt idx="197">
                  <c:v>20.951590992141895</c:v>
                </c:pt>
                <c:pt idx="198">
                  <c:v>21.017389018641349</c:v>
                </c:pt>
                <c:pt idx="199">
                  <c:v>21.082386679163825</c:v>
                </c:pt>
                <c:pt idx="200">
                  <c:v>21.146565634805651</c:v>
                </c:pt>
                <c:pt idx="201">
                  <c:v>21.209907648360176</c:v>
                </c:pt>
                <c:pt idx="202">
                  <c:v>21.272394594110352</c:v>
                </c:pt>
                <c:pt idx="203">
                  <c:v>21.33400846769419</c:v>
                </c:pt>
                <c:pt idx="204">
                  <c:v>21.394731396034228</c:v>
                </c:pt>
                <c:pt idx="205">
                  <c:v>21.45454564732232</c:v>
                </c:pt>
                <c:pt idx="206">
                  <c:v>21.513433641050195</c:v>
                </c:pt>
                <c:pt idx="207">
                  <c:v>21.571377958076656</c:v>
                </c:pt>
                <c:pt idx="208">
                  <c:v>21.628361350721555</c:v>
                </c:pt>
                <c:pt idx="209">
                  <c:v>21.684366752876734</c:v>
                </c:pt>
                <c:pt idx="210">
                  <c:v>21.739377290123933</c:v>
                </c:pt>
                <c:pt idx="211">
                  <c:v>21.793376289849267</c:v>
                </c:pt>
                <c:pt idx="212">
                  <c:v>21.846347291344003</c:v>
                </c:pt>
                <c:pt idx="213">
                  <c:v>21.898274055881</c:v>
                </c:pt>
                <c:pt idx="214">
                  <c:v>21.949140576756079</c:v>
                </c:pt>
                <c:pt idx="215">
                  <c:v>21.998931089283602</c:v>
                </c:pt>
                <c:pt idx="216">
                  <c:v>22.047630080735178</c:v>
                </c:pt>
                <c:pt idx="217">
                  <c:v>22.095222300210629</c:v>
                </c:pt>
                <c:pt idx="218">
                  <c:v>22.141692768430048</c:v>
                </c:pt>
                <c:pt idx="219">
                  <c:v>22.187026787435762</c:v>
                </c:pt>
                <c:pt idx="220">
                  <c:v>22.231209950193232</c:v>
                </c:pt>
                <c:pt idx="221">
                  <c:v>22.274228150079413</c:v>
                </c:pt>
                <c:pt idx="222">
                  <c:v>22.31606759024767</c:v>
                </c:pt>
                <c:pt idx="223">
                  <c:v>22.356714792857947</c:v>
                </c:pt>
                <c:pt idx="224">
                  <c:v>22.396156608161114</c:v>
                </c:pt>
                <c:pt idx="225">
                  <c:v>22.434380223426455</c:v>
                </c:pt>
                <c:pt idx="226">
                  <c:v>22.471373171701401</c:v>
                </c:pt>
                <c:pt idx="227">
                  <c:v>22.507123340392575</c:v>
                </c:pt>
                <c:pt idx="228">
                  <c:v>22.541618979657439</c:v>
                </c:pt>
                <c:pt idx="229">
                  <c:v>22.574848710596079</c:v>
                </c:pt>
                <c:pt idx="230">
                  <c:v>22.606801533232566</c:v>
                </c:pt>
                <c:pt idx="231">
                  <c:v>22.637466834275838</c:v>
                </c:pt>
                <c:pt idx="232">
                  <c:v>22.666834394649918</c:v>
                </c:pt>
                <c:pt idx="233">
                  <c:v>22.694894396783869</c:v>
                </c:pt>
                <c:pt idx="234">
                  <c:v>22.721637431651857</c:v>
                </c:pt>
                <c:pt idx="235">
                  <c:v>22.747054505553994</c:v>
                </c:pt>
                <c:pt idx="236">
                  <c:v>22.77113704662916</c:v>
                </c:pt>
                <c:pt idx="237">
                  <c:v>22.79387691109098</c:v>
                </c:pt>
                <c:pt idx="238">
                  <c:v>22.815266389178589</c:v>
                </c:pt>
                <c:pt idx="239">
                  <c:v>22.835298210814369</c:v>
                </c:pt>
                <c:pt idx="240">
                  <c:v>22.853965550960694</c:v>
                </c:pt>
                <c:pt idx="241">
                  <c:v>22.871262034668689</c:v>
                </c:pt>
                <c:pt idx="242">
                  <c:v>22.887181741811894</c:v>
                </c:pt>
                <c:pt idx="243">
                  <c:v>22.901719211498492</c:v>
                </c:pt>
                <c:pt idx="244">
                  <c:v>22.914869446155862</c:v>
                </c:pt>
                <c:pt idx="245">
                  <c:v>22.92662791528198</c:v>
                </c:pt>
                <c:pt idx="246">
                  <c:v>22.936990558858295</c:v>
                </c:pt>
                <c:pt idx="247">
                  <c:v>22.945953790419463</c:v>
                </c:pt>
                <c:pt idx="248">
                  <c:v>22.953514499775505</c:v>
                </c:pt>
                <c:pt idx="249">
                  <c:v>22.959670055382752</c:v>
                </c:pt>
                <c:pt idx="250">
                  <c:v>22.96441830636002</c:v>
                </c:pt>
                <c:pt idx="251">
                  <c:v>22.967757584147343</c:v>
                </c:pt>
                <c:pt idx="252">
                  <c:v>22.969686703804793</c:v>
                </c:pt>
                <c:pt idx="253">
                  <c:v>22.970204964949641</c:v>
                </c:pt>
                <c:pt idx="254">
                  <c:v>22.969312152330332</c:v>
                </c:pt>
                <c:pt idx="255">
                  <c:v>22.967008536036637</c:v>
                </c:pt>
                <c:pt idx="256">
                  <c:v>22.963294871345489</c:v>
                </c:pt>
                <c:pt idx="257">
                  <c:v>22.958172398202741</c:v>
                </c:pt>
                <c:pt idx="258">
                  <c:v>22.951642840341481</c:v>
                </c:pt>
                <c:pt idx="259">
                  <c:v>22.943708404038219</c:v>
                </c:pt>
                <c:pt idx="260">
                  <c:v>22.934371776508417</c:v>
                </c:pt>
                <c:pt idx="261">
                  <c:v>22.923636123943819</c:v>
                </c:pt>
                <c:pt idx="262">
                  <c:v>22.911505089194065</c:v>
                </c:pt>
                <c:pt idx="263">
                  <c:v>22.897982789095895</c:v>
                </c:pt>
                <c:pt idx="264">
                  <c:v>22.883073811453549</c:v>
                </c:pt>
                <c:pt idx="265">
                  <c:v>22.866783211674583</c:v>
                </c:pt>
                <c:pt idx="266">
                  <c:v>22.849116509065613</c:v>
                </c:pt>
                <c:pt idx="267">
                  <c:v>22.830079682793141</c:v>
                </c:pt>
                <c:pt idx="268">
                  <c:v>22.809679167514954</c:v>
                </c:pt>
                <c:pt idx="269">
                  <c:v>22.787921848688061</c:v>
                </c:pt>
                <c:pt idx="270">
                  <c:v>22.764815057559478</c:v>
                </c:pt>
                <c:pt idx="271">
                  <c:v>22.740366565846781</c:v>
                </c:pt>
                <c:pt idx="272">
                  <c:v>22.714584580115439</c:v>
                </c:pt>
                <c:pt idx="273">
                  <c:v>22.687477735860632</c:v>
                </c:pt>
                <c:pt idx="274">
                  <c:v>22.659055091301365</c:v>
                </c:pt>
                <c:pt idx="275">
                  <c:v>22.629326120895232</c:v>
                </c:pt>
                <c:pt idx="276">
                  <c:v>22.598300708582329</c:v>
                </c:pt>
                <c:pt idx="277">
                  <c:v>22.565989140767353</c:v>
                </c:pt>
                <c:pt idx="278">
                  <c:v>22.532402099048948</c:v>
                </c:pt>
                <c:pt idx="279">
                  <c:v>22.497550652705915</c:v>
                </c:pt>
                <c:pt idx="280">
                  <c:v>22.461446250949848</c:v>
                </c:pt>
                <c:pt idx="281">
                  <c:v>22.424100714954399</c:v>
                </c:pt>
                <c:pt idx="282">
                  <c:v>22.385526229671108</c:v>
                </c:pt>
                <c:pt idx="283">
                  <c:v>22.345735335442335</c:v>
                </c:pt>
                <c:pt idx="284">
                  <c:v>22.30474091942186</c:v>
                </c:pt>
                <c:pt idx="285">
                  <c:v>22.262556206813734</c:v>
                </c:pt>
                <c:pt idx="286">
                  <c:v>22.219194751940393</c:v>
                </c:pt>
                <c:pt idx="287">
                  <c:v>22.174670429150851</c:v>
                </c:pt>
                <c:pt idx="288">
                  <c:v>22.128997423580138</c:v>
                </c:pt>
                <c:pt idx="289">
                  <c:v>22.082190221771086</c:v>
                </c:pt>
                <c:pt idx="290">
                  <c:v>22.034263602169588</c:v>
                </c:pt>
                <c:pt idx="291">
                  <c:v>21.98523262550464</c:v>
                </c:pt>
                <c:pt idx="292">
                  <c:v>21.935112625064328</c:v>
                </c:pt>
                <c:pt idx="293">
                  <c:v>21.883919196879038</c:v>
                </c:pt>
                <c:pt idx="294">
                  <c:v>21.831668189823034</c:v>
                </c:pt>
                <c:pt idx="295">
                  <c:v>21.778375695645614</c:v>
                </c:pt>
                <c:pt idx="296">
                  <c:v>21.7240580389429</c:v>
                </c:pt>
                <c:pt idx="297">
                  <c:v>21.668731767081272</c:v>
                </c:pt>
                <c:pt idx="298">
                  <c:v>21.612413640083417</c:v>
                </c:pt>
                <c:pt idx="299">
                  <c:v>21.555120620487692</c:v>
                </c:pt>
                <c:pt idx="300">
                  <c:v>21.496869863191574</c:v>
                </c:pt>
                <c:pt idx="301">
                  <c:v>21.43767870528962</c:v>
                </c:pt>
                <c:pt idx="302">
                  <c:v>21.377564655916377</c:v>
                </c:pt>
                <c:pt idx="303">
                  <c:v>21.316545386104323</c:v>
                </c:pt>
                <c:pt idx="304">
                  <c:v>21.254638718666936</c:v>
                </c:pt>
                <c:pt idx="305">
                  <c:v>21.191862618116552</c:v>
                </c:pt>
                <c:pt idx="306">
                  <c:v>21.128235180626696</c:v>
                </c:pt>
                <c:pt idx="307">
                  <c:v>21.063774624048065</c:v>
                </c:pt>
                <c:pt idx="308">
                  <c:v>20.998499277987445</c:v>
                </c:pt>
                <c:pt idx="309">
                  <c:v>20.932427573958194</c:v>
                </c:pt>
                <c:pt idx="310">
                  <c:v>20.865578035611062</c:v>
                </c:pt>
                <c:pt idx="311">
                  <c:v>20.797969269053485</c:v>
                </c:pt>
                <c:pt idx="312">
                  <c:v>20.729619953265534</c:v>
                </c:pt>
                <c:pt idx="313">
                  <c:v>20.660548830620133</c:v>
                </c:pt>
                <c:pt idx="314">
                  <c:v>20.590774697515087</c:v>
                </c:pt>
                <c:pt idx="315">
                  <c:v>20.520316395124041</c:v>
                </c:pt>
                <c:pt idx="316">
                  <c:v>20.449192800273238</c:v>
                </c:pt>
                <c:pt idx="317">
                  <c:v>20.377422816450562</c:v>
                </c:pt>
                <c:pt idx="318">
                  <c:v>20.305025364953178</c:v>
                </c:pt>
                <c:pt idx="319">
                  <c:v>20.232019376179675</c:v>
                </c:pt>
                <c:pt idx="320">
                  <c:v>20.158423781072237</c:v>
                </c:pt>
                <c:pt idx="321">
                  <c:v>20.08425750271422</c:v>
                </c:pt>
                <c:pt idx="322">
                  <c:v>20.009539448088077</c:v>
                </c:pt>
                <c:pt idx="323">
                  <c:v>19.934288499998228</c:v>
                </c:pt>
                <c:pt idx="324">
                  <c:v>19.858523509163323</c:v>
                </c:pt>
                <c:pt idx="325">
                  <c:v>19.782263286481722</c:v>
                </c:pt>
                <c:pt idx="326">
                  <c:v>19.705526595474151</c:v>
                </c:pt>
                <c:pt idx="327">
                  <c:v>19.628332144906665</c:v>
                </c:pt>
                <c:pt idx="328">
                  <c:v>19.550698581597157</c:v>
                </c:pt>
                <c:pt idx="329">
                  <c:v>19.47264448340815</c:v>
                </c:pt>
                <c:pt idx="330">
                  <c:v>19.394188352428291</c:v>
                </c:pt>
                <c:pt idx="331">
                  <c:v>19.315348608344792</c:v>
                </c:pt>
                <c:pt idx="332">
                  <c:v>19.236143582008634</c:v>
                </c:pt>
                <c:pt idx="333">
                  <c:v>19.156591509194147</c:v>
                </c:pt>
                <c:pt idx="334">
                  <c:v>19.076710524554333</c:v>
                </c:pt>
                <c:pt idx="335">
                  <c:v>18.996518655772817</c:v>
                </c:pt>
                <c:pt idx="336">
                  <c:v>18.916033817913362</c:v>
                </c:pt>
                <c:pt idx="337">
                  <c:v>18.835273807967301</c:v>
                </c:pt>
                <c:pt idx="338">
                  <c:v>18.754256299599277</c:v>
                </c:pt>
                <c:pt idx="339">
                  <c:v>18.672998838091097</c:v>
                </c:pt>
                <c:pt idx="340">
                  <c:v>18.591518835483665</c:v>
                </c:pt>
                <c:pt idx="341">
                  <c:v>18.509833565916345</c:v>
                </c:pt>
                <c:pt idx="342">
                  <c:v>18.427960161163135</c:v>
                </c:pt>
                <c:pt idx="343">
                  <c:v>18.345915606364716</c:v>
                </c:pt>
                <c:pt idx="344">
                  <c:v>18.263716735955239</c:v>
                </c:pt>
                <c:pt idx="345">
                  <c:v>18.181380229782523</c:v>
                </c:pt>
                <c:pt idx="346">
                  <c:v>18.098922609420129</c:v>
                </c:pt>
                <c:pt idx="347">
                  <c:v>18.016360234669598</c:v>
                </c:pt>
                <c:pt idx="348">
                  <c:v>17.933709300251035</c:v>
                </c:pt>
                <c:pt idx="349">
                  <c:v>17.850985832679861</c:v>
                </c:pt>
                <c:pt idx="350">
                  <c:v>17.768205687327658</c:v>
                </c:pt>
                <c:pt idx="351">
                  <c:v>17.685384545664682</c:v>
                </c:pt>
                <c:pt idx="352">
                  <c:v>17.602537912681527</c:v>
                </c:pt>
                <c:pt idx="353">
                  <c:v>17.519681114487369</c:v>
                </c:pt>
                <c:pt idx="354">
                  <c:v>17.436829296081999</c:v>
                </c:pt>
                <c:pt idx="355">
                  <c:v>17.35399741929875</c:v>
                </c:pt>
                <c:pt idx="356">
                  <c:v>17.271200260915407</c:v>
                </c:pt>
                <c:pt idx="357">
                  <c:v>17.188452410929951</c:v>
                </c:pt>
                <c:pt idx="358">
                  <c:v>17.105768270998006</c:v>
                </c:pt>
                <c:pt idx="359">
                  <c:v>17.02316205302871</c:v>
                </c:pt>
                <c:pt idx="360">
                  <c:v>16.940647777935745</c:v>
                </c:pt>
                <c:pt idx="361">
                  <c:v>16.858239274539983</c:v>
                </c:pt>
                <c:pt idx="362">
                  <c:v>16.775950178620491</c:v>
                </c:pt>
                <c:pt idx="363">
                  <c:v>16.693793932110164</c:v>
                </c:pt>
                <c:pt idx="364">
                  <c:v>16.611783782432624</c:v>
                </c:pt>
                <c:pt idx="365">
                  <c:v>16.529932781976601</c:v>
                </c:pt>
                <c:pt idx="366">
                  <c:v>16.448253787704314</c:v>
                </c:pt>
                <c:pt idx="367">
                  <c:v>16.36675946089008</c:v>
                </c:pt>
                <c:pt idx="368">
                  <c:v>16.28546226698553</c:v>
                </c:pt>
                <c:pt idx="369">
                  <c:v>16.204374475607676</c:v>
                </c:pt>
                <c:pt idx="370">
                  <c:v>16.1235081606462</c:v>
                </c:pt>
                <c:pt idx="371">
                  <c:v>16.042875200486147</c:v>
                </c:pt>
                <c:pt idx="372">
                  <c:v>15.962487278342383</c:v>
                </c:pt>
                <c:pt idx="373">
                  <c:v>15.882355882702111</c:v>
                </c:pt>
                <c:pt idx="374">
                  <c:v>15.80249230787169</c:v>
                </c:pt>
                <c:pt idx="375">
                  <c:v>15.722907654624127</c:v>
                </c:pt>
                <c:pt idx="376">
                  <c:v>15.643612830943585</c:v>
                </c:pt>
                <c:pt idx="377">
                  <c:v>15.564618552863218</c:v>
                </c:pt>
                <c:pt idx="378">
                  <c:v>15.485935345392791</c:v>
                </c:pt>
                <c:pt idx="379">
                  <c:v>15.407573543532443</c:v>
                </c:pt>
                <c:pt idx="380">
                  <c:v>15.329543293369126</c:v>
                </c:pt>
                <c:pt idx="381">
                  <c:v>15.251854553252135</c:v>
                </c:pt>
                <c:pt idx="382">
                  <c:v>15.174517095044319</c:v>
                </c:pt>
                <c:pt idx="383">
                  <c:v>15.09754050544557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C63E-4995-8451-35E39A285CF3}"/>
            </c:ext>
          </c:extLst>
        </c:ser>
        <c:ser>
          <c:idx val="3"/>
          <c:order val="3"/>
          <c:spPr>
            <a:ln w="19050">
              <a:solidFill>
                <a:schemeClr val="tx1"/>
              </a:solidFill>
              <a:prstDash val="solid"/>
              <a:tailEnd type="arrow"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F9B-44CA-BB1C-F8D811DA82C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F9B-44CA-BB1C-F8D811DA82C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F9B-44CA-BB1C-F8D811DA82C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F9B-44CA-BB1C-F8D811DA82C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F9B-44CA-BB1C-F8D811DA82C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F9B-44CA-BB1C-F8D811DA82C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F9B-44CA-BB1C-F8D811DA82C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F9B-44CA-BB1C-F8D811DA82C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F9B-44CA-BB1C-F8D811DA82C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F9B-44CA-BB1C-F8D811DA82C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F9B-44CA-BB1C-F8D811DA82C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F9B-44CA-BB1C-F8D811DA82C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F9B-44CA-BB1C-F8D811DA82C0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F9B-44CA-BB1C-F8D811DA82C0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F9B-44CA-BB1C-F8D811DA82C0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F9B-44CA-BB1C-F8D811DA82C0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F9B-44CA-BB1C-F8D811DA82C0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5F9B-44CA-BB1C-F8D811DA82C0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F9B-44CA-BB1C-F8D811DA82C0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F9B-44CA-BB1C-F8D811DA82C0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F9B-44CA-BB1C-F8D811DA82C0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5F9B-44CA-BB1C-F8D811DA82C0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5F9B-44CA-BB1C-F8D811DA82C0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5F9B-44CA-BB1C-F8D811DA82C0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5F9B-44CA-BB1C-F8D811DA82C0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5F9B-44CA-BB1C-F8D811DA82C0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5F9B-44CA-BB1C-F8D811DA82C0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5F9B-44CA-BB1C-F8D811DA82C0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5F9B-44CA-BB1C-F8D811DA82C0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5F9B-44CA-BB1C-F8D811DA82C0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5F9B-44CA-BB1C-F8D811DA82C0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5F9B-44CA-BB1C-F8D811DA82C0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5F9B-44CA-BB1C-F8D811DA82C0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5F9B-44CA-BB1C-F8D811DA82C0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5F9B-44CA-BB1C-F8D811DA82C0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5F9B-44CA-BB1C-F8D811DA82C0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5F9B-44CA-BB1C-F8D811DA82C0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5F9B-44CA-BB1C-F8D811DA82C0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5F9B-44CA-BB1C-F8D811DA82C0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5F9B-44CA-BB1C-F8D811DA82C0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5F9B-44CA-BB1C-F8D811DA82C0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5F9B-44CA-BB1C-F8D811DA82C0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5F9B-44CA-BB1C-F8D811DA82C0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5F9B-44CA-BB1C-F8D811DA82C0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5F9B-44CA-BB1C-F8D811DA82C0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5F9B-44CA-BB1C-F8D811DA82C0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5F9B-44CA-BB1C-F8D811DA82C0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5F9B-44CA-BB1C-F8D811DA82C0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5F9B-44CA-BB1C-F8D811DA82C0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5F9B-44CA-BB1C-F8D811DA82C0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5F9B-44CA-BB1C-F8D811DA82C0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5F9B-44CA-BB1C-F8D811DA82C0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5F9B-44CA-BB1C-F8D811DA82C0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5F9B-44CA-BB1C-F8D811DA82C0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5F9B-44CA-BB1C-F8D811DA82C0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5F9B-44CA-BB1C-F8D811DA82C0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5F9B-44CA-BB1C-F8D811DA82C0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5F9B-44CA-BB1C-F8D811DA82C0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5F9B-44CA-BB1C-F8D811DA82C0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5F9B-44CA-BB1C-F8D811DA82C0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5F9B-44CA-BB1C-F8D811DA82C0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5F9B-44CA-BB1C-F8D811DA82C0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5F9B-44CA-BB1C-F8D811DA82C0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5F9B-44CA-BB1C-F8D811DA82C0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5F9B-44CA-BB1C-F8D811DA82C0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5F9B-44CA-BB1C-F8D811DA82C0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5F9B-44CA-BB1C-F8D811DA82C0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5F9B-44CA-BB1C-F8D811DA82C0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5F9B-44CA-BB1C-F8D811DA82C0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5F9B-44CA-BB1C-F8D811DA82C0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5F9B-44CA-BB1C-F8D811DA82C0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5F9B-44CA-BB1C-F8D811DA82C0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5F9B-44CA-BB1C-F8D811DA82C0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5F9B-44CA-BB1C-F8D811DA82C0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5F9B-44CA-BB1C-F8D811DA82C0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5F9B-44CA-BB1C-F8D811DA82C0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5F9B-44CA-BB1C-F8D811DA82C0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5F9B-44CA-BB1C-F8D811DA82C0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5F9B-44CA-BB1C-F8D811DA82C0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5F9B-44CA-BB1C-F8D811DA82C0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5F9B-44CA-BB1C-F8D811DA82C0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6-5F9B-44CA-BB1C-F8D811DA82C0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5F9B-44CA-BB1C-F8D811DA82C0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5F9B-44CA-BB1C-F8D811DA82C0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5F9B-44CA-BB1C-F8D811DA82C0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5F9B-44CA-BB1C-F8D811DA82C0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5F9B-44CA-BB1C-F8D811DA82C0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C-5F9B-44CA-BB1C-F8D811DA82C0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5F9B-44CA-BB1C-F8D811DA82C0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5F9B-44CA-BB1C-F8D811DA82C0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5F9B-44CA-BB1C-F8D811DA82C0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5F9B-44CA-BB1C-F8D811DA82C0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5F9B-44CA-BB1C-F8D811DA82C0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2-5F9B-44CA-BB1C-F8D811DA82C0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5F9B-44CA-BB1C-F8D811DA82C0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5F9B-44CA-BB1C-F8D811DA82C0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5F9B-44CA-BB1C-F8D811DA82C0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5F9B-44CA-BB1C-F8D811DA82C0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5F9B-44CA-BB1C-F8D811DA82C0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5F9B-44CA-BB1C-F8D811DA82C0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5F9B-44CA-BB1C-F8D811DA82C0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5F9B-44CA-BB1C-F8D811DA82C0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5F9B-44CA-BB1C-F8D811DA82C0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5F9B-44CA-BB1C-F8D811DA82C0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5F9B-44CA-BB1C-F8D811DA82C0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5F9B-44CA-BB1C-F8D811DA82C0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5F9B-44CA-BB1C-F8D811DA82C0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5F9B-44CA-BB1C-F8D811DA82C0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5F9B-44CA-BB1C-F8D811DA82C0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5F9B-44CA-BB1C-F8D811DA82C0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3-5F9B-44CA-BB1C-F8D811DA82C0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4-5F9B-44CA-BB1C-F8D811DA82C0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5-5F9B-44CA-BB1C-F8D811DA82C0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6-5F9B-44CA-BB1C-F8D811DA82C0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7-5F9B-44CA-BB1C-F8D811DA82C0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8-5F9B-44CA-BB1C-F8D811DA82C0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9-5F9B-44CA-BB1C-F8D811DA82C0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A-5F9B-44CA-BB1C-F8D811DA82C0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B-5F9B-44CA-BB1C-F8D811DA82C0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C-5F9B-44CA-BB1C-F8D811DA82C0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D-5F9B-44CA-BB1C-F8D811DA82C0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E-5F9B-44CA-BB1C-F8D811DA82C0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F-5F9B-44CA-BB1C-F8D811DA82C0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0-5F9B-44CA-BB1C-F8D811DA82C0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1-5F9B-44CA-BB1C-F8D811DA82C0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2-5F9B-44CA-BB1C-F8D811DA82C0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3-5F9B-44CA-BB1C-F8D811DA82C0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4-5F9B-44CA-BB1C-F8D811DA82C0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5-5F9B-44CA-BB1C-F8D811DA82C0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6-5F9B-44CA-BB1C-F8D811DA82C0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7-5F9B-44CA-BB1C-F8D811DA82C0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8-5F9B-44CA-BB1C-F8D811DA82C0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9-5F9B-44CA-BB1C-F8D811DA82C0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A-5F9B-44CA-BB1C-F8D811DA82C0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B-5F9B-44CA-BB1C-F8D811DA82C0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C-5F9B-44CA-BB1C-F8D811DA82C0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D-5F9B-44CA-BB1C-F8D811DA82C0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E-5F9B-44CA-BB1C-F8D811DA82C0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F-5F9B-44CA-BB1C-F8D811DA82C0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0-5F9B-44CA-BB1C-F8D811DA82C0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1-5F9B-44CA-BB1C-F8D811DA82C0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2-5F9B-44CA-BB1C-F8D811DA82C0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3-5F9B-44CA-BB1C-F8D811DA82C0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4-5F9B-44CA-BB1C-F8D811DA82C0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5-5F9B-44CA-BB1C-F8D811DA82C0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6-5F9B-44CA-BB1C-F8D811DA82C0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7-5F9B-44CA-BB1C-F8D811DA82C0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8-5F9B-44CA-BB1C-F8D811DA82C0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9-5F9B-44CA-BB1C-F8D811DA82C0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A-5F9B-44CA-BB1C-F8D811DA82C0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B-5F9B-44CA-BB1C-F8D811DA82C0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C-5F9B-44CA-BB1C-F8D811DA82C0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D-5F9B-44CA-BB1C-F8D811DA82C0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E-5F9B-44CA-BB1C-F8D811DA82C0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F-5F9B-44CA-BB1C-F8D811DA82C0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0-5F9B-44CA-BB1C-F8D811DA82C0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1-5F9B-44CA-BB1C-F8D811DA82C0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2-5F9B-44CA-BB1C-F8D811DA82C0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3-5F9B-44CA-BB1C-F8D811DA82C0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4-5F9B-44CA-BB1C-F8D811DA82C0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5-5F9B-44CA-BB1C-F8D811DA82C0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6-5F9B-44CA-BB1C-F8D811DA82C0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7-5F9B-44CA-BB1C-F8D811DA82C0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8-5F9B-44CA-BB1C-F8D811DA82C0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9-5F9B-44CA-BB1C-F8D811DA82C0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A-5F9B-44CA-BB1C-F8D811DA82C0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B-5F9B-44CA-BB1C-F8D811DA82C0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C-5F9B-44CA-BB1C-F8D811DA82C0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D-5F9B-44CA-BB1C-F8D811DA82C0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E-5F9B-44CA-BB1C-F8D811DA82C0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F-5F9B-44CA-BB1C-F8D811DA82C0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0-5F9B-44CA-BB1C-F8D811DA82C0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1-5F9B-44CA-BB1C-F8D811DA82C0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2-5F9B-44CA-BB1C-F8D811DA82C0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3-5F9B-44CA-BB1C-F8D811DA82C0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4-5F9B-44CA-BB1C-F8D811DA82C0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5-5F9B-44CA-BB1C-F8D811DA82C0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6-5F9B-44CA-BB1C-F8D811DA82C0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7-5F9B-44CA-BB1C-F8D811DA82C0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8-5F9B-44CA-BB1C-F8D811DA82C0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9-5F9B-44CA-BB1C-F8D811DA82C0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A-5F9B-44CA-BB1C-F8D811DA82C0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B-5F9B-44CA-BB1C-F8D811DA82C0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C-5F9B-44CA-BB1C-F8D811DA82C0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D-5F9B-44CA-BB1C-F8D811DA82C0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E-5F9B-44CA-BB1C-F8D811DA82C0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F-5F9B-44CA-BB1C-F8D811DA82C0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0-5F9B-44CA-BB1C-F8D811DA82C0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1-5F9B-44CA-BB1C-F8D811DA82C0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2-5F9B-44CA-BB1C-F8D811DA82C0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3-5F9B-44CA-BB1C-F8D811DA82C0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4-5F9B-44CA-BB1C-F8D811DA82C0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5-5F9B-44CA-BB1C-F8D811DA82C0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6-5F9B-44CA-BB1C-F8D811DA82C0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7-5F9B-44CA-BB1C-F8D811DA82C0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8-5F9B-44CA-BB1C-F8D811DA82C0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9-5F9B-44CA-BB1C-F8D811DA82C0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A-5F9B-44CA-BB1C-F8D811DA82C0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B-5F9B-44CA-BB1C-F8D811DA82C0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C-5F9B-44CA-BB1C-F8D811DA82C0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D-5F9B-44CA-BB1C-F8D811DA82C0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E-5F9B-44CA-BB1C-F8D811DA82C0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F-5F9B-44CA-BB1C-F8D811DA82C0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0-5F9B-44CA-BB1C-F8D811DA82C0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1-5F9B-44CA-BB1C-F8D811DA82C0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2-5F9B-44CA-BB1C-F8D811DA82C0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3-5F9B-44CA-BB1C-F8D811DA82C0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4-5F9B-44CA-BB1C-F8D811DA82C0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5-5F9B-44CA-BB1C-F8D811DA82C0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6-5F9B-44CA-BB1C-F8D811DA82C0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7-5F9B-44CA-BB1C-F8D811DA82C0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8-5F9B-44CA-BB1C-F8D811DA82C0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9-5F9B-44CA-BB1C-F8D811DA82C0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A-5F9B-44CA-BB1C-F8D811DA82C0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B-5F9B-44CA-BB1C-F8D811DA82C0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C-5F9B-44CA-BB1C-F8D811DA82C0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D-5F9B-44CA-BB1C-F8D811DA82C0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E-5F9B-44CA-BB1C-F8D811DA82C0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F-5F9B-44CA-BB1C-F8D811DA82C0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0-5F9B-44CA-BB1C-F8D811DA82C0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1-5F9B-44CA-BB1C-F8D811DA82C0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2-5F9B-44CA-BB1C-F8D811DA82C0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3-5F9B-44CA-BB1C-F8D811DA82C0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4-5F9B-44CA-BB1C-F8D811DA82C0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5-5F9B-44CA-BB1C-F8D811DA82C0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6-5F9B-44CA-BB1C-F8D811DA82C0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7-5F9B-44CA-BB1C-F8D811DA82C0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8-5F9B-44CA-BB1C-F8D811DA82C0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9-5F9B-44CA-BB1C-F8D811DA82C0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A-5F9B-44CA-BB1C-F8D811DA82C0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B-5F9B-44CA-BB1C-F8D811DA82C0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C-5F9B-44CA-BB1C-F8D811DA82C0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D-5F9B-44CA-BB1C-F8D811DA82C0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E-5F9B-44CA-BB1C-F8D811DA82C0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F-5F9B-44CA-BB1C-F8D811DA82C0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0-5F9B-44CA-BB1C-F8D811DA82C0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1-5F9B-44CA-BB1C-F8D811DA82C0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2-5F9B-44CA-BB1C-F8D811DA82C0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3-5F9B-44CA-BB1C-F8D811DA82C0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4-5F9B-44CA-BB1C-F8D811DA82C0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5-5F9B-44CA-BB1C-F8D811DA82C0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6-5F9B-44CA-BB1C-F8D811DA82C0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7-5F9B-44CA-BB1C-F8D811DA82C0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8-5F9B-44CA-BB1C-F8D811DA82C0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9-5F9B-44CA-BB1C-F8D811DA82C0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A-5F9B-44CA-BB1C-F8D811DA82C0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B-5F9B-44CA-BB1C-F8D811DA82C0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C-5F9B-44CA-BB1C-F8D811DA82C0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D-5F9B-44CA-BB1C-F8D811DA82C0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E-5F9B-44CA-BB1C-F8D811DA82C0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F-5F9B-44CA-BB1C-F8D811DA82C0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0-5F9B-44CA-BB1C-F8D811DA82C0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1-5F9B-44CA-BB1C-F8D811DA82C0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2-5F9B-44CA-BB1C-F8D811DA82C0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3-5F9B-44CA-BB1C-F8D811DA82C0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4-5F9B-44CA-BB1C-F8D811DA82C0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5-5F9B-44CA-BB1C-F8D811DA82C0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6-5F9B-44CA-BB1C-F8D811DA82C0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7-5F9B-44CA-BB1C-F8D811DA82C0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8-5F9B-44CA-BB1C-F8D811DA82C0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9-5F9B-44CA-BB1C-F8D811DA82C0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A-5F9B-44CA-BB1C-F8D811DA82C0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B-5F9B-44CA-BB1C-F8D811DA82C0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C-5F9B-44CA-BB1C-F8D811DA82C0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D-5F9B-44CA-BB1C-F8D811DA82C0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E-5F9B-44CA-BB1C-F8D811DA82C0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F-5F9B-44CA-BB1C-F8D811DA82C0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0-5F9B-44CA-BB1C-F8D811DA82C0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1-5F9B-44CA-BB1C-F8D811DA82C0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2-5F9B-44CA-BB1C-F8D811DA82C0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3-5F9B-44CA-BB1C-F8D811DA82C0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4-5F9B-44CA-BB1C-F8D811DA82C0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5-5F9B-44CA-BB1C-F8D811DA82C0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6-5F9B-44CA-BB1C-F8D811DA82C0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7-5F9B-44CA-BB1C-F8D811DA82C0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8-5F9B-44CA-BB1C-F8D811DA82C0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9-5F9B-44CA-BB1C-F8D811DA82C0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A-5F9B-44CA-BB1C-F8D811DA82C0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B-5F9B-44CA-BB1C-F8D811DA82C0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C-5F9B-44CA-BB1C-F8D811DA82C0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D-5F9B-44CA-BB1C-F8D811DA82C0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E-5F9B-44CA-BB1C-F8D811DA82C0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F-5F9B-44CA-BB1C-F8D811DA82C0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0-5F9B-44CA-BB1C-F8D811DA82C0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1-5F9B-44CA-BB1C-F8D811DA82C0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2-5F9B-44CA-BB1C-F8D811DA82C0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3-5F9B-44CA-BB1C-F8D811DA82C0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4-5F9B-44CA-BB1C-F8D811DA82C0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5-5F9B-44CA-BB1C-F8D811DA82C0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6-5F9B-44CA-BB1C-F8D811DA82C0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7-5F9B-44CA-BB1C-F8D811DA82C0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8-5F9B-44CA-BB1C-F8D811DA82C0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9-5F9B-44CA-BB1C-F8D811DA82C0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A-5F9B-44CA-BB1C-F8D811DA82C0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B-5F9B-44CA-BB1C-F8D811DA82C0}"/>
                </c:ext>
              </c:extLst>
            </c:dLbl>
            <c:dLbl>
              <c:idx val="2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C-5F9B-44CA-BB1C-F8D811DA82C0}"/>
                </c:ext>
              </c:extLst>
            </c:dLbl>
            <c:dLbl>
              <c:idx val="2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D-5F9B-44CA-BB1C-F8D811DA82C0}"/>
                </c:ext>
              </c:extLst>
            </c:dLbl>
            <c:dLbl>
              <c:idx val="2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E-5F9B-44CA-BB1C-F8D811DA82C0}"/>
                </c:ext>
              </c:extLst>
            </c:dLbl>
            <c:dLbl>
              <c:idx val="2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F-5F9B-44CA-BB1C-F8D811DA82C0}"/>
                </c:ext>
              </c:extLst>
            </c:dLbl>
            <c:dLbl>
              <c:idx val="2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0-5F9B-44CA-BB1C-F8D811DA82C0}"/>
                </c:ext>
              </c:extLst>
            </c:dLbl>
            <c:dLbl>
              <c:idx val="3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1-5F9B-44CA-BB1C-F8D811DA82C0}"/>
                </c:ext>
              </c:extLst>
            </c:dLbl>
            <c:dLbl>
              <c:idx val="3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2-5F9B-44CA-BB1C-F8D811DA82C0}"/>
                </c:ext>
              </c:extLst>
            </c:dLbl>
            <c:dLbl>
              <c:idx val="3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3-5F9B-44CA-BB1C-F8D811DA82C0}"/>
                </c:ext>
              </c:extLst>
            </c:dLbl>
            <c:dLbl>
              <c:idx val="3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4-5F9B-44CA-BB1C-F8D811DA82C0}"/>
                </c:ext>
              </c:extLst>
            </c:dLbl>
            <c:dLbl>
              <c:idx val="3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5-5F9B-44CA-BB1C-F8D811DA82C0}"/>
                </c:ext>
              </c:extLst>
            </c:dLbl>
            <c:dLbl>
              <c:idx val="3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6-5F9B-44CA-BB1C-F8D811DA82C0}"/>
                </c:ext>
              </c:extLst>
            </c:dLbl>
            <c:dLbl>
              <c:idx val="3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7-5F9B-44CA-BB1C-F8D811DA82C0}"/>
                </c:ext>
              </c:extLst>
            </c:dLbl>
            <c:dLbl>
              <c:idx val="3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8-5F9B-44CA-BB1C-F8D811DA82C0}"/>
                </c:ext>
              </c:extLst>
            </c:dLbl>
            <c:dLbl>
              <c:idx val="3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9-5F9B-44CA-BB1C-F8D811DA82C0}"/>
                </c:ext>
              </c:extLst>
            </c:dLbl>
            <c:dLbl>
              <c:idx val="3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A-5F9B-44CA-BB1C-F8D811DA82C0}"/>
                </c:ext>
              </c:extLst>
            </c:dLbl>
            <c:dLbl>
              <c:idx val="3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B-5F9B-44CA-BB1C-F8D811DA82C0}"/>
                </c:ext>
              </c:extLst>
            </c:dLbl>
            <c:dLbl>
              <c:idx val="3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C-5F9B-44CA-BB1C-F8D811DA82C0}"/>
                </c:ext>
              </c:extLst>
            </c:dLbl>
            <c:dLbl>
              <c:idx val="3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D-5F9B-44CA-BB1C-F8D811DA82C0}"/>
                </c:ext>
              </c:extLst>
            </c:dLbl>
            <c:dLbl>
              <c:idx val="3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E-5F9B-44CA-BB1C-F8D811DA82C0}"/>
                </c:ext>
              </c:extLst>
            </c:dLbl>
            <c:dLbl>
              <c:idx val="3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F-5F9B-44CA-BB1C-F8D811DA82C0}"/>
                </c:ext>
              </c:extLst>
            </c:dLbl>
            <c:dLbl>
              <c:idx val="3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0-5F9B-44CA-BB1C-F8D811DA82C0}"/>
                </c:ext>
              </c:extLst>
            </c:dLbl>
            <c:dLbl>
              <c:idx val="3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1-5F9B-44CA-BB1C-F8D811DA82C0}"/>
                </c:ext>
              </c:extLst>
            </c:dLbl>
            <c:dLbl>
              <c:idx val="3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2-5F9B-44CA-BB1C-F8D811DA82C0}"/>
                </c:ext>
              </c:extLst>
            </c:dLbl>
            <c:dLbl>
              <c:idx val="3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3-5F9B-44CA-BB1C-F8D811DA82C0}"/>
                </c:ext>
              </c:extLst>
            </c:dLbl>
            <c:dLbl>
              <c:idx val="3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4-5F9B-44CA-BB1C-F8D811DA82C0}"/>
                </c:ext>
              </c:extLst>
            </c:dLbl>
            <c:dLbl>
              <c:idx val="3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5-5F9B-44CA-BB1C-F8D811DA82C0}"/>
                </c:ext>
              </c:extLst>
            </c:dLbl>
            <c:dLbl>
              <c:idx val="3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6-5F9B-44CA-BB1C-F8D811DA82C0}"/>
                </c:ext>
              </c:extLst>
            </c:dLbl>
            <c:dLbl>
              <c:idx val="3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7-5F9B-44CA-BB1C-F8D811DA82C0}"/>
                </c:ext>
              </c:extLst>
            </c:dLbl>
            <c:dLbl>
              <c:idx val="3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8-5F9B-44CA-BB1C-F8D811DA82C0}"/>
                </c:ext>
              </c:extLst>
            </c:dLbl>
            <c:dLbl>
              <c:idx val="3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9-5F9B-44CA-BB1C-F8D811DA82C0}"/>
                </c:ext>
              </c:extLst>
            </c:dLbl>
            <c:dLbl>
              <c:idx val="3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A-5F9B-44CA-BB1C-F8D811DA82C0}"/>
                </c:ext>
              </c:extLst>
            </c:dLbl>
            <c:dLbl>
              <c:idx val="3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B-5F9B-44CA-BB1C-F8D811DA82C0}"/>
                </c:ext>
              </c:extLst>
            </c:dLbl>
            <c:dLbl>
              <c:idx val="3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C-5F9B-44CA-BB1C-F8D811DA82C0}"/>
                </c:ext>
              </c:extLst>
            </c:dLbl>
            <c:dLbl>
              <c:idx val="3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D-5F9B-44CA-BB1C-F8D811DA82C0}"/>
                </c:ext>
              </c:extLst>
            </c:dLbl>
            <c:dLbl>
              <c:idx val="3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E-5F9B-44CA-BB1C-F8D811DA82C0}"/>
                </c:ext>
              </c:extLst>
            </c:dLbl>
            <c:dLbl>
              <c:idx val="3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F-5F9B-44CA-BB1C-F8D811DA82C0}"/>
                </c:ext>
              </c:extLst>
            </c:dLbl>
            <c:dLbl>
              <c:idx val="3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0-5F9B-44CA-BB1C-F8D811DA82C0}"/>
                </c:ext>
              </c:extLst>
            </c:dLbl>
            <c:dLbl>
              <c:idx val="3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1-5F9B-44CA-BB1C-F8D811DA82C0}"/>
                </c:ext>
              </c:extLst>
            </c:dLbl>
            <c:dLbl>
              <c:idx val="3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2-5F9B-44CA-BB1C-F8D811DA82C0}"/>
                </c:ext>
              </c:extLst>
            </c:dLbl>
            <c:dLbl>
              <c:idx val="3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3-5F9B-44CA-BB1C-F8D811DA82C0}"/>
                </c:ext>
              </c:extLst>
            </c:dLbl>
            <c:dLbl>
              <c:idx val="3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4-5F9B-44CA-BB1C-F8D811DA82C0}"/>
                </c:ext>
              </c:extLst>
            </c:dLbl>
            <c:dLbl>
              <c:idx val="3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5-5F9B-44CA-BB1C-F8D811DA82C0}"/>
                </c:ext>
              </c:extLst>
            </c:dLbl>
            <c:dLbl>
              <c:idx val="3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6-5F9B-44CA-BB1C-F8D811DA82C0}"/>
                </c:ext>
              </c:extLst>
            </c:dLbl>
            <c:dLbl>
              <c:idx val="3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7-5F9B-44CA-BB1C-F8D811DA82C0}"/>
                </c:ext>
              </c:extLst>
            </c:dLbl>
            <c:dLbl>
              <c:idx val="3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8-5F9B-44CA-BB1C-F8D811DA82C0}"/>
                </c:ext>
              </c:extLst>
            </c:dLbl>
            <c:dLbl>
              <c:idx val="3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9-5F9B-44CA-BB1C-F8D811DA82C0}"/>
                </c:ext>
              </c:extLst>
            </c:dLbl>
            <c:dLbl>
              <c:idx val="3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A-5F9B-44CA-BB1C-F8D811DA82C0}"/>
                </c:ext>
              </c:extLst>
            </c:dLbl>
            <c:dLbl>
              <c:idx val="3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B-5F9B-44CA-BB1C-F8D811DA82C0}"/>
                </c:ext>
              </c:extLst>
            </c:dLbl>
            <c:dLbl>
              <c:idx val="3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C-5F9B-44CA-BB1C-F8D811DA82C0}"/>
                </c:ext>
              </c:extLst>
            </c:dLbl>
            <c:dLbl>
              <c:idx val="3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D-5F9B-44CA-BB1C-F8D811DA82C0}"/>
                </c:ext>
              </c:extLst>
            </c:dLbl>
            <c:dLbl>
              <c:idx val="3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E-5F9B-44CA-BB1C-F8D811DA82C0}"/>
                </c:ext>
              </c:extLst>
            </c:dLbl>
            <c:dLbl>
              <c:idx val="3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F-5F9B-44CA-BB1C-F8D811DA82C0}"/>
                </c:ext>
              </c:extLst>
            </c:dLbl>
            <c:dLbl>
              <c:idx val="3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0-5F9B-44CA-BB1C-F8D811DA82C0}"/>
                </c:ext>
              </c:extLst>
            </c:dLbl>
            <c:dLbl>
              <c:idx val="3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1-5F9B-44CA-BB1C-F8D811DA82C0}"/>
                </c:ext>
              </c:extLst>
            </c:dLbl>
            <c:dLbl>
              <c:idx val="3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2-5F9B-44CA-BB1C-F8D811DA82C0}"/>
                </c:ext>
              </c:extLst>
            </c:dLbl>
            <c:dLbl>
              <c:idx val="3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3-5F9B-44CA-BB1C-F8D811DA82C0}"/>
                </c:ext>
              </c:extLst>
            </c:dLbl>
            <c:dLbl>
              <c:idx val="3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4-5F9B-44CA-BB1C-F8D811DA82C0}"/>
                </c:ext>
              </c:extLst>
            </c:dLbl>
            <c:dLbl>
              <c:idx val="3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5-5F9B-44CA-BB1C-F8D811DA82C0}"/>
                </c:ext>
              </c:extLst>
            </c:dLbl>
            <c:dLbl>
              <c:idx val="3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6-5F9B-44CA-BB1C-F8D811DA82C0}"/>
                </c:ext>
              </c:extLst>
            </c:dLbl>
            <c:dLbl>
              <c:idx val="3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7-5F9B-44CA-BB1C-F8D811DA82C0}"/>
                </c:ext>
              </c:extLst>
            </c:dLbl>
            <c:dLbl>
              <c:idx val="3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8-5F9B-44CA-BB1C-F8D811DA82C0}"/>
                </c:ext>
              </c:extLst>
            </c:dLbl>
            <c:dLbl>
              <c:idx val="3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9-5F9B-44CA-BB1C-F8D811DA82C0}"/>
                </c:ext>
              </c:extLst>
            </c:dLbl>
            <c:dLbl>
              <c:idx val="3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A-5F9B-44CA-BB1C-F8D811DA82C0}"/>
                </c:ext>
              </c:extLst>
            </c:dLbl>
            <c:dLbl>
              <c:idx val="3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B-5F9B-44CA-BB1C-F8D811DA82C0}"/>
                </c:ext>
              </c:extLst>
            </c:dLbl>
            <c:dLbl>
              <c:idx val="3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C-5F9B-44CA-BB1C-F8D811DA82C0}"/>
                </c:ext>
              </c:extLst>
            </c:dLbl>
            <c:dLbl>
              <c:idx val="3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D-5F9B-44CA-BB1C-F8D811DA82C0}"/>
                </c:ext>
              </c:extLst>
            </c:dLbl>
            <c:dLbl>
              <c:idx val="3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E-5F9B-44CA-BB1C-F8D811DA82C0}"/>
                </c:ext>
              </c:extLst>
            </c:dLbl>
            <c:dLbl>
              <c:idx val="3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F-5F9B-44CA-BB1C-F8D811DA82C0}"/>
                </c:ext>
              </c:extLst>
            </c:dLbl>
            <c:dLbl>
              <c:idx val="3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0-5F9B-44CA-BB1C-F8D811DA82C0}"/>
                </c:ext>
              </c:extLst>
            </c:dLbl>
            <c:dLbl>
              <c:idx val="3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1-5F9B-44CA-BB1C-F8D811DA82C0}"/>
                </c:ext>
              </c:extLst>
            </c:dLbl>
            <c:dLbl>
              <c:idx val="3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2-5F9B-44CA-BB1C-F8D811DA82C0}"/>
                </c:ext>
              </c:extLst>
            </c:dLbl>
            <c:dLbl>
              <c:idx val="3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3-5F9B-44CA-BB1C-F8D811DA82C0}"/>
                </c:ext>
              </c:extLst>
            </c:dLbl>
            <c:dLbl>
              <c:idx val="3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4-5F9B-44CA-BB1C-F8D811DA82C0}"/>
                </c:ext>
              </c:extLst>
            </c:dLbl>
            <c:dLbl>
              <c:idx val="3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5-5F9B-44CA-BB1C-F8D811DA82C0}"/>
                </c:ext>
              </c:extLst>
            </c:dLbl>
            <c:dLbl>
              <c:idx val="3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6-5F9B-44CA-BB1C-F8D811DA82C0}"/>
                </c:ext>
              </c:extLst>
            </c:dLbl>
            <c:dLbl>
              <c:idx val="3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7-5F9B-44CA-BB1C-F8D811DA82C0}"/>
                </c:ext>
              </c:extLst>
            </c:dLbl>
            <c:dLbl>
              <c:idx val="3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8-5F9B-44CA-BB1C-F8D811DA82C0}"/>
                </c:ext>
              </c:extLst>
            </c:dLbl>
            <c:dLbl>
              <c:idx val="3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9-5F9B-44CA-BB1C-F8D811DA82C0}"/>
                </c:ext>
              </c:extLst>
            </c:dLbl>
            <c:dLbl>
              <c:idx val="3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A-5F9B-44CA-BB1C-F8D811DA82C0}"/>
                </c:ext>
              </c:extLst>
            </c:dLbl>
            <c:dLbl>
              <c:idx val="37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F9B-44CA-BB1C-F8D811DA82C0}"/>
                </c:ext>
              </c:extLst>
            </c:dLbl>
            <c:dLbl>
              <c:idx val="3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B-5F9B-44CA-BB1C-F8D811DA82C0}"/>
                </c:ext>
              </c:extLst>
            </c:dLbl>
            <c:dLbl>
              <c:idx val="3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C-5F9B-44CA-BB1C-F8D811DA82C0}"/>
                </c:ext>
              </c:extLst>
            </c:dLbl>
            <c:dLbl>
              <c:idx val="3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D-5F9B-44CA-BB1C-F8D811DA82C0}"/>
                </c:ext>
              </c:extLst>
            </c:dLbl>
            <c:dLbl>
              <c:idx val="3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E-5F9B-44CA-BB1C-F8D811DA82C0}"/>
                </c:ext>
              </c:extLst>
            </c:dLbl>
            <c:dLbl>
              <c:idx val="3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F-5F9B-44CA-BB1C-F8D811DA82C0}"/>
                </c:ext>
              </c:extLst>
            </c:dLbl>
            <c:dLbl>
              <c:idx val="3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0-5F9B-44CA-BB1C-F8D811DA82C0}"/>
                </c:ext>
              </c:extLst>
            </c:dLbl>
            <c:dLbl>
              <c:idx val="3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1-5F9B-44CA-BB1C-F8D811DA82C0}"/>
                </c:ext>
              </c:extLst>
            </c:dLbl>
            <c:dLbl>
              <c:idx val="3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2-5F9B-44CA-BB1C-F8D811DA82C0}"/>
                </c:ext>
              </c:extLst>
            </c:dLbl>
            <c:dLbl>
              <c:idx val="3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3-5F9B-44CA-BB1C-F8D811DA82C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>
                      <a:noFill/>
                    </a:ln>
                  </c:spPr>
                </c15:leaderLines>
              </c:ext>
            </c:extLst>
          </c:dLbls>
          <c:xVal>
            <c:numRef>
              <c:f>'Traj 4'!$D$17:$D$400</c:f>
              <c:numCache>
                <c:formatCode>0</c:formatCode>
                <c:ptCount val="384"/>
                <c:pt idx="0">
                  <c:v>0</c:v>
                </c:pt>
                <c:pt idx="1">
                  <c:v>1.9133396256438572E-4</c:v>
                </c:pt>
                <c:pt idx="2">
                  <c:v>1.5306692263802688E-3</c:v>
                </c:pt>
                <c:pt idx="3">
                  <c:v>5.1660315897206601E-3</c:v>
                </c:pt>
                <c:pt idx="4">
                  <c:v>1.2245569501468708E-2</c:v>
                </c:pt>
                <c:pt idx="5">
                  <c:v>2.3917661859781218E-2</c:v>
                </c:pt>
                <c:pt idx="6">
                  <c:v>4.1331025378374756E-2</c:v>
                </c:pt>
                <c:pt idx="7">
                  <c:v>6.5634821365052623E-2</c:v>
                </c:pt>
                <c:pt idx="8">
                  <c:v>9.7978761757138266E-2</c:v>
                </c:pt>
                <c:pt idx="9">
                  <c:v>0.13951321425776042</c:v>
                </c:pt>
                <c:pt idx="10">
                  <c:v>0.19138930641713889</c:v>
                </c:pt>
                <c:pt idx="11">
                  <c:v>0.25475902850189236</c:v>
                </c:pt>
                <c:pt idx="12">
                  <c:v>0.33077533499548373</c:v>
                </c:pt>
                <c:pt idx="13">
                  <c:v>0.42059224457207528</c:v>
                </c:pt>
                <c:pt idx="14">
                  <c:v>0.52536493838540266</c:v>
                </c:pt>
                <c:pt idx="15">
                  <c:v>0.64624985651360112</c:v>
                </c:pt>
                <c:pt idx="16">
                  <c:v>0.78440479240033523</c:v>
                </c:pt>
                <c:pt idx="17">
                  <c:v>0.94098898513149098</c:v>
                </c:pt>
                <c:pt idx="18">
                  <c:v>1.1171632093860788</c:v>
                </c:pt>
                <c:pt idx="19">
                  <c:v>1.3140898628987159</c:v>
                </c:pt>
                <c:pt idx="20">
                  <c:v>1.5329330512705452</c:v>
                </c:pt>
                <c:pt idx="21">
                  <c:v>1.774858669964098</c:v>
                </c:pt>
                <c:pt idx="22">
                  <c:v>2.0410344833164089</c:v>
                </c:pt>
                <c:pt idx="23">
                  <c:v>2.3326302004042625</c:v>
                </c:pt>
                <c:pt idx="24">
                  <c:v>2.6508175475932036</c:v>
                </c:pt>
                <c:pt idx="25">
                  <c:v>2.9967703376019741</c:v>
                </c:pt>
                <c:pt idx="26">
                  <c:v>3.3716645349118295</c:v>
                </c:pt>
                <c:pt idx="27">
                  <c:v>3.7766783173494582</c:v>
                </c:pt>
                <c:pt idx="28">
                  <c:v>4.2129921336710066</c:v>
                </c:pt>
                <c:pt idx="29">
                  <c:v>4.6817887569731065</c:v>
                </c:pt>
                <c:pt idx="30">
                  <c:v>5.1842533337557066</c:v>
                </c:pt>
                <c:pt idx="31">
                  <c:v>5.7215734284603927</c:v>
                </c:pt>
                <c:pt idx="32">
                  <c:v>6.2949390633061952</c:v>
                </c:pt>
                <c:pt idx="33">
                  <c:v>6.9055427532438145</c:v>
                </c:pt>
                <c:pt idx="34">
                  <c:v>7.5545795358482239</c:v>
                </c:pt>
                <c:pt idx="35">
                  <c:v>8.2432469959674002</c:v>
                </c:pt>
                <c:pt idx="36">
                  <c:v>8.9727452849451161</c:v>
                </c:pt>
                <c:pt idx="37">
                  <c:v>9.7442771342329166</c:v>
                </c:pt>
                <c:pt idx="38">
                  <c:v>10.559047863206763</c:v>
                </c:pt>
                <c:pt idx="39">
                  <c:v>11.418265381001396</c:v>
                </c:pt>
                <c:pt idx="40">
                  <c:v>12.323140182175434</c:v>
                </c:pt>
                <c:pt idx="41">
                  <c:v>13.27488533601851</c:v>
                </c:pt>
                <c:pt idx="42">
                  <c:v>14.274716469311091</c:v>
                </c:pt>
                <c:pt idx="43">
                  <c:v>15.323851742346998</c:v>
                </c:pt>
                <c:pt idx="44">
                  <c:v>16.423511818027059</c:v>
                </c:pt>
                <c:pt idx="45">
                  <c:v>17.57491982383257</c:v>
                </c:pt>
                <c:pt idx="46">
                  <c:v>18.779301306486705</c:v>
                </c:pt>
                <c:pt idx="47">
                  <c:v>20.037884179109469</c:v>
                </c:pt>
                <c:pt idx="48">
                  <c:v>21.351898660675324</c:v>
                </c:pt>
                <c:pt idx="49">
                  <c:v>22.722577207578283</c:v>
                </c:pt>
                <c:pt idx="50">
                  <c:v>24.151154437112208</c:v>
                </c:pt>
                <c:pt idx="51">
                  <c:v>25.638867042672231</c:v>
                </c:pt>
                <c:pt idx="52">
                  <c:v>27.186953700484761</c:v>
                </c:pt>
                <c:pt idx="53">
                  <c:v>28.796654967673177</c:v>
                </c:pt>
                <c:pt idx="54">
                  <c:v>30.469213171467182</c:v>
                </c:pt>
                <c:pt idx="55">
                  <c:v>32.2058722893644</c:v>
                </c:pt>
                <c:pt idx="56">
                  <c:v>34.007877820054475</c:v>
                </c:pt>
                <c:pt idx="57">
                  <c:v>35.876476644915932</c:v>
                </c:pt>
                <c:pt idx="58">
                  <c:v>37.812916879899099</c:v>
                </c:pt>
                <c:pt idx="59">
                  <c:v>39.818447717608471</c:v>
                </c:pt>
                <c:pt idx="60">
                  <c:v>41.894319259401286</c:v>
                </c:pt>
                <c:pt idx="61">
                  <c:v>44.041782337320491</c:v>
                </c:pt>
                <c:pt idx="62">
                  <c:v>46.262088325682726</c:v>
                </c:pt>
                <c:pt idx="63">
                  <c:v>48.556488942145648</c:v>
                </c:pt>
                <c:pt idx="64">
                  <c:v>50.926236038081278</c:v>
                </c:pt>
                <c:pt idx="65">
                  <c:v>53.37258137808535</c:v>
                </c:pt>
                <c:pt idx="66">
                  <c:v>55.896776408457242</c:v>
                </c:pt>
                <c:pt idx="67">
                  <c:v>58.500072014488673</c:v>
                </c:pt>
                <c:pt idx="68">
                  <c:v>61.183718266403815</c:v>
                </c:pt>
                <c:pt idx="69">
                  <c:v>63.948964153798229</c:v>
                </c:pt>
                <c:pt idx="70">
                  <c:v>66.797057308430595</c:v>
                </c:pt>
                <c:pt idx="71">
                  <c:v>69.729243715224314</c:v>
                </c:pt>
                <c:pt idx="72">
                  <c:v>72.746767411344678</c:v>
                </c:pt>
                <c:pt idx="73">
                  <c:v>75.850870173222788</c:v>
                </c:pt>
                <c:pt idx="74">
                  <c:v>79.042791191403111</c:v>
                </c:pt>
                <c:pt idx="75">
                  <c:v>82.323766733102502</c:v>
                </c:pt>
                <c:pt idx="76">
                  <c:v>85.695029792370974</c:v>
                </c:pt>
                <c:pt idx="77">
                  <c:v>89.157809727758405</c:v>
                </c:pt>
                <c:pt idx="78">
                  <c:v>92.713331887396748</c:v>
                </c:pt>
                <c:pt idx="79">
                  <c:v>96.362817221417089</c:v>
                </c:pt>
                <c:pt idx="80">
                  <c:v>100.10748188163141</c:v>
                </c:pt>
                <c:pt idx="81">
                  <c:v>103.94853680841962</c:v>
                </c:pt>
                <c:pt idx="82">
                  <c:v>107.88718730477103</c:v>
                </c:pt>
                <c:pt idx="83">
                  <c:v>111.92463259744434</c:v>
                </c:pt>
                <c:pt idx="84">
                  <c:v>116.06206538521812</c:v>
                </c:pt>
                <c:pt idx="85">
                  <c:v>120.30067137421958</c:v>
                </c:pt>
                <c:pt idx="86">
                  <c:v>124.64162880033079</c:v>
                </c:pt>
                <c:pt idx="87">
                  <c:v>129.08610793868462</c:v>
                </c:pt>
                <c:pt idx="88">
                  <c:v>133.63527060027872</c:v>
                </c:pt>
                <c:pt idx="89">
                  <c:v>138.29026961574806</c:v>
                </c:pt>
                <c:pt idx="90">
                  <c:v>143.05224830635368</c:v>
                </c:pt>
                <c:pt idx="91">
                  <c:v>147.92233994226086</c:v>
                </c:pt>
                <c:pt idx="92">
                  <c:v>152.90166718819432</c:v>
                </c:pt>
                <c:pt idx="93">
                  <c:v>157.99134153657883</c:v>
                </c:pt>
                <c:pt idx="94">
                  <c:v>163.19246272828639</c:v>
                </c:pt>
                <c:pt idx="95">
                  <c:v>168.50611816113314</c:v>
                </c:pt>
                <c:pt idx="96">
                  <c:v>173.93338228628551</c:v>
                </c:pt>
                <c:pt idx="97">
                  <c:v>179.4753159927557</c:v>
                </c:pt>
                <c:pt idx="98">
                  <c:v>185.13296598018297</c:v>
                </c:pt>
                <c:pt idx="99">
                  <c:v>190.9073641201233</c:v>
                </c:pt>
                <c:pt idx="100">
                  <c:v>196.79952680608466</c:v>
                </c:pt>
                <c:pt idx="101">
                  <c:v>202.81045429256929</c:v>
                </c:pt>
                <c:pt idx="102">
                  <c:v>208.94113002340598</c:v>
                </c:pt>
                <c:pt idx="103">
                  <c:v>215.19251994967576</c:v>
                </c:pt>
                <c:pt idx="104">
                  <c:v>221.56557183756001</c:v>
                </c:pt>
                <c:pt idx="105">
                  <c:v>228.06121456645928</c:v>
                </c:pt>
                <c:pt idx="106">
                  <c:v>234.68035741775563</c:v>
                </c:pt>
                <c:pt idx="107">
                  <c:v>241.4238893546185</c:v>
                </c:pt>
                <c:pt idx="108">
                  <c:v>248.29267829327088</c:v>
                </c:pt>
                <c:pt idx="109">
                  <c:v>255.28757036616503</c:v>
                </c:pt>
                <c:pt idx="110">
                  <c:v>262.40938917753346</c:v>
                </c:pt>
                <c:pt idx="111">
                  <c:v>269.65893505181373</c:v>
                </c:pt>
                <c:pt idx="112">
                  <c:v>277.03698427546396</c:v>
                </c:pt>
                <c:pt idx="113">
                  <c:v>284.54428833271447</c:v>
                </c:pt>
                <c:pt idx="114">
                  <c:v>292.1815731358252</c:v>
                </c:pt>
                <c:pt idx="115">
                  <c:v>299.9495382504449</c:v>
                </c:pt>
                <c:pt idx="116">
                  <c:v>307.84885611669228</c:v>
                </c:pt>
                <c:pt idx="117">
                  <c:v>315.88017126660338</c:v>
                </c:pt>
                <c:pt idx="118">
                  <c:v>324.04409953861926</c:v>
                </c:pt>
                <c:pt idx="119">
                  <c:v>332.34122728980691</c:v>
                </c:pt>
                <c:pt idx="120">
                  <c:v>340.77211060653622</c:v>
                </c:pt>
                <c:pt idx="121">
                  <c:v>349.33727451435891</c:v>
                </c:pt>
                <c:pt idx="122">
                  <c:v>358.03721218785688</c:v>
                </c:pt>
                <c:pt idx="123">
                  <c:v>366.87238416125695</c:v>
                </c:pt>
                <c:pt idx="124">
                  <c:v>375.84321754062711</c:v>
                </c:pt>
                <c:pt idx="125">
                  <c:v>384.9501052184965</c:v>
                </c:pt>
                <c:pt idx="126">
                  <c:v>394.19340509175925</c:v>
                </c:pt>
                <c:pt idx="127">
                  <c:v>403.57343928375104</c:v>
                </c:pt>
                <c:pt idx="128">
                  <c:v>413.09049337140016</c:v>
                </c:pt>
                <c:pt idx="129">
                  <c:v>422.74481561838218</c:v>
                </c:pt>
                <c:pt idx="130">
                  <c:v>432.53661621522264</c:v>
                </c:pt>
                <c:pt idx="131">
                  <c:v>442.4660665273131</c:v>
                </c:pt>
                <c:pt idx="132">
                  <c:v>452.53329835182205</c:v>
                </c:pt>
                <c:pt idx="133">
                  <c:v>462.73840318449948</c:v>
                </c:pt>
                <c:pt idx="134">
                  <c:v>473.08143149739021</c:v>
                </c:pt>
                <c:pt idx="135">
                  <c:v>483.56239202848371</c:v>
                </c:pt>
                <c:pt idx="136">
                  <c:v>494.18125108434225</c:v>
                </c:pt>
                <c:pt idx="137">
                  <c:v>504.93793185676077</c:v>
                </c:pt>
                <c:pt idx="138">
                  <c:v>515.83231375452237</c:v>
                </c:pt>
                <c:pt idx="139">
                  <c:v>526.86423175132097</c:v>
                </c:pt>
                <c:pt idx="140">
                  <c:v>538.0334757509321</c:v>
                </c:pt>
                <c:pt idx="141">
                  <c:v>549.3397899707162</c:v>
                </c:pt>
                <c:pt idx="142">
                  <c:v>560.78287234454388</c:v>
                </c:pt>
                <c:pt idx="143">
                  <c:v>572.36237394623492</c:v>
                </c:pt>
                <c:pt idx="144">
                  <c:v>584.07789843460341</c:v>
                </c:pt>
                <c:pt idx="145">
                  <c:v>595.9290015211983</c:v>
                </c:pt>
                <c:pt idx="146">
                  <c:v>607.91519046182839</c:v>
                </c:pt>
                <c:pt idx="147">
                  <c:v>620.03592357295156</c:v>
                </c:pt>
                <c:pt idx="148">
                  <c:v>632.29060977400468</c:v>
                </c:pt>
                <c:pt idx="149">
                  <c:v>644.67860815673782</c:v>
                </c:pt>
                <c:pt idx="150">
                  <c:v>657.19922758260805</c:v>
                </c:pt>
                <c:pt idx="151">
                  <c:v>669.8517263092707</c:v>
                </c:pt>
                <c:pt idx="152">
                  <c:v>682.63531164719416</c:v>
                </c:pt>
                <c:pt idx="153">
                  <c:v>695.54913964740319</c:v>
                </c:pt>
                <c:pt idx="154">
                  <c:v>708.5923148213368</c:v>
                </c:pt>
                <c:pt idx="155">
                  <c:v>721.76388989378415</c:v>
                </c:pt>
                <c:pt idx="156">
                  <c:v>735.06286558983743</c:v>
                </c:pt>
                <c:pt idx="157">
                  <c:v>748.4881904567718</c:v>
                </c:pt>
                <c:pt idx="158">
                  <c:v>762.03876072173671</c:v>
                </c:pt>
                <c:pt idx="159">
                  <c:v>775.71342018610733</c:v>
                </c:pt>
                <c:pt idx="160">
                  <c:v>789.51096015731389</c:v>
                </c:pt>
                <c:pt idx="161">
                  <c:v>803.43011941892951</c:v>
                </c:pt>
                <c:pt idx="162">
                  <c:v>817.46958423975923</c:v>
                </c:pt>
                <c:pt idx="163">
                  <c:v>831.62798842263169</c:v>
                </c:pt>
                <c:pt idx="164">
                  <c:v>845.90391339355369</c:v>
                </c:pt>
                <c:pt idx="165">
                  <c:v>860.29588833184198</c:v>
                </c:pt>
                <c:pt idx="166">
                  <c:v>874.80239034180045</c:v>
                </c:pt>
                <c:pt idx="167">
                  <c:v>889.42184466646177</c:v>
                </c:pt>
                <c:pt idx="168">
                  <c:v>904.15262494386343</c:v>
                </c:pt>
                <c:pt idx="169">
                  <c:v>918.9930535062723</c:v>
                </c:pt>
                <c:pt idx="170">
                  <c:v>933.94140172272148</c:v>
                </c:pt>
                <c:pt idx="171">
                  <c:v>948.99589038516467</c:v>
                </c:pt>
                <c:pt idx="172">
                  <c:v>964.15469013849611</c:v>
                </c:pt>
                <c:pt idx="173">
                  <c:v>979.41592195462647</c:v>
                </c:pt>
                <c:pt idx="174">
                  <c:v>994.77765765074162</c:v>
                </c:pt>
                <c:pt idx="175">
                  <c:v>1010.2379204518137</c:v>
                </c:pt>
                <c:pt idx="176">
                  <c:v>1025.7946855973664</c:v>
                </c:pt>
                <c:pt idx="177">
                  <c:v>1041.4458809924367</c:v>
                </c:pt>
                <c:pt idx="178">
                  <c:v>1057.1893879026056</c:v>
                </c:pt>
                <c:pt idx="179">
                  <c:v>1073.0230416929101</c:v>
                </c:pt>
                <c:pt idx="180">
                  <c:v>1088.9446326103766</c:v>
                </c:pt>
                <c:pt idx="181">
                  <c:v>1104.9519066098553</c:v>
                </c:pt>
                <c:pt idx="182">
                  <c:v>1121.0425662227601</c:v>
                </c:pt>
                <c:pt idx="183">
                  <c:v>1137.2142714682593</c:v>
                </c:pt>
                <c:pt idx="184">
                  <c:v>1153.4646408063886</c:v>
                </c:pt>
                <c:pt idx="185">
                  <c:v>1169.7912521324924</c:v>
                </c:pt>
                <c:pt idx="186">
                  <c:v>1186.1916438123335</c:v>
                </c:pt>
                <c:pt idx="187">
                  <c:v>1202.6633157571416</c:v>
                </c:pt>
                <c:pt idx="188">
                  <c:v>1219.2037305378076</c:v>
                </c:pt>
                <c:pt idx="189">
                  <c:v>1235.8103145373616</c:v>
                </c:pt>
                <c:pt idx="190">
                  <c:v>1252.4804591408119</c:v>
                </c:pt>
                <c:pt idx="191">
                  <c:v>1269.2115219613545</c:v>
                </c:pt>
                <c:pt idx="192">
                  <c:v>1286.0008281019007</c:v>
                </c:pt>
                <c:pt idx="193">
                  <c:v>1302.8456714508131</c:v>
                </c:pt>
                <c:pt idx="194">
                  <c:v>1319.7433160106752</c:v>
                </c:pt>
                <c:pt idx="195">
                  <c:v>1336.6909972588633</c:v>
                </c:pt>
                <c:pt idx="196">
                  <c:v>1353.685923538636</c:v>
                </c:pt>
                <c:pt idx="197">
                  <c:v>1370.7252774793967</c:v>
                </c:pt>
                <c:pt idx="198">
                  <c:v>1387.8062174447389</c:v>
                </c:pt>
                <c:pt idx="199">
                  <c:v>1404.9258790068254</c:v>
                </c:pt>
                <c:pt idx="200">
                  <c:v>1422.0813764456152</c:v>
                </c:pt>
                <c:pt idx="201">
                  <c:v>1439.2698042713955</c:v>
                </c:pt>
                <c:pt idx="202">
                  <c:v>1456.4882387690434</c:v>
                </c:pt>
                <c:pt idx="203">
                  <c:v>1473.7337395623945</c:v>
                </c:pt>
                <c:pt idx="204">
                  <c:v>1491.0033511970626</c:v>
                </c:pt>
                <c:pt idx="205">
                  <c:v>1508.2941047400195</c:v>
                </c:pt>
                <c:pt idx="206">
                  <c:v>1525.6030193942122</c:v>
                </c:pt>
                <c:pt idx="207">
                  <c:v>1542.9271041264653</c:v>
                </c:pt>
                <c:pt idx="208">
                  <c:v>1560.2633593068972</c:v>
                </c:pt>
                <c:pt idx="209">
                  <c:v>1577.6087783580469</c:v>
                </c:pt>
                <c:pt idx="210">
                  <c:v>1594.9603494119026</c:v>
                </c:pt>
                <c:pt idx="211">
                  <c:v>1612.3150569729949</c:v>
                </c:pt>
                <c:pt idx="212">
                  <c:v>1629.669883585718</c:v>
                </c:pt>
                <c:pt idx="213">
                  <c:v>1647.0218115040254</c:v>
                </c:pt>
                <c:pt idx="214">
                  <c:v>1664.3678243616444</c:v>
                </c:pt>
                <c:pt idx="215">
                  <c:v>1681.7049088409567</c:v>
                </c:pt>
                <c:pt idx="216">
                  <c:v>1699.0300563386872</c:v>
                </c:pt>
                <c:pt idx="217">
                  <c:v>1716.3402646265554</c:v>
                </c:pt>
                <c:pt idx="218">
                  <c:v>1733.6325395050474</c:v>
                </c:pt>
                <c:pt idx="219">
                  <c:v>1750.903896448486</c:v>
                </c:pt>
                <c:pt idx="220">
                  <c:v>1768.1513622395846</c:v>
                </c:pt>
                <c:pt idx="221">
                  <c:v>1785.3719765916956</c:v>
                </c:pt>
                <c:pt idx="222">
                  <c:v>1802.5627937569839</c:v>
                </c:pt>
                <c:pt idx="223">
                  <c:v>1819.7208841187846</c:v>
                </c:pt>
                <c:pt idx="224">
                  <c:v>1836.8433357664292</c:v>
                </c:pt>
                <c:pt idx="225">
                  <c:v>1853.9272560508598</c:v>
                </c:pt>
                <c:pt idx="226">
                  <c:v>1870.9697731193867</c:v>
                </c:pt>
                <c:pt idx="227">
                  <c:v>1887.9680374279778</c:v>
                </c:pt>
                <c:pt idx="228">
                  <c:v>1904.9192232295168</c:v>
                </c:pt>
                <c:pt idx="229">
                  <c:v>1921.8205300365021</c:v>
                </c:pt>
                <c:pt idx="230">
                  <c:v>1938.6691840567132</c:v>
                </c:pt>
                <c:pt idx="231">
                  <c:v>1955.4624396004124</c:v>
                </c:pt>
                <c:pt idx="232">
                  <c:v>1972.1975804577057</c:v>
                </c:pt>
                <c:pt idx="233">
                  <c:v>1988.8719212447377</c:v>
                </c:pt>
                <c:pt idx="234">
                  <c:v>2005.4828087174494</c:v>
                </c:pt>
                <c:pt idx="235">
                  <c:v>2022.0276230516895</c:v>
                </c:pt>
                <c:pt idx="236">
                  <c:v>2038.5037790885222</c:v>
                </c:pt>
                <c:pt idx="237">
                  <c:v>2054.9087275436395</c:v>
                </c:pt>
                <c:pt idx="238">
                  <c:v>2071.2399561798493</c:v>
                </c:pt>
                <c:pt idx="239">
                  <c:v>2087.4949909416646</c:v>
                </c:pt>
                <c:pt idx="240">
                  <c:v>2103.6713970510982</c:v>
                </c:pt>
                <c:pt idx="241">
                  <c:v>2119.7667800638183</c:v>
                </c:pt>
                <c:pt idx="242">
                  <c:v>2135.7787868848955</c:v>
                </c:pt>
                <c:pt idx="243">
                  <c:v>2151.7051067434359</c:v>
                </c:pt>
                <c:pt idx="244">
                  <c:v>2167.5434721254624</c:v>
                </c:pt>
                <c:pt idx="245">
                  <c:v>2183.2916596644714</c:v>
                </c:pt>
                <c:pt idx="246">
                  <c:v>2198.947490989166</c:v>
                </c:pt>
                <c:pt idx="247">
                  <c:v>2214.5088335279293</c:v>
                </c:pt>
                <c:pt idx="248">
                  <c:v>2229.9736012696717</c:v>
                </c:pt>
                <c:pt idx="249">
                  <c:v>2245.339755480752</c:v>
                </c:pt>
                <c:pt idx="250">
                  <c:v>2260.6053053777409</c:v>
                </c:pt>
                <c:pt idx="251">
                  <c:v>2275.7683087558626</c:v>
                </c:pt>
                <c:pt idx="252">
                  <c:v>2290.8268725730131</c:v>
                </c:pt>
                <c:pt idx="253">
                  <c:v>2305.7791534893199</c:v>
                </c:pt>
                <c:pt idx="254">
                  <c:v>2320.6233583622752</c:v>
                </c:pt>
                <c:pt idx="255">
                  <c:v>2335.3577446975323</c:v>
                </c:pt>
                <c:pt idx="256">
                  <c:v>2349.9806210555216</c:v>
                </c:pt>
                <c:pt idx="257">
                  <c:v>2364.4903474140965</c:v>
                </c:pt>
                <c:pt idx="258">
                  <c:v>2378.8853354874877</c:v>
                </c:pt>
                <c:pt idx="259">
                  <c:v>2393.1640490018931</c:v>
                </c:pt>
                <c:pt idx="260">
                  <c:v>2407.3250039280911</c:v>
                </c:pt>
                <c:pt idx="261">
                  <c:v>2421.3667686715166</c:v>
                </c:pt>
                <c:pt idx="262">
                  <c:v>2435.2879642202965</c:v>
                </c:pt>
                <c:pt idx="263">
                  <c:v>2449.087264251782</c:v>
                </c:pt>
                <c:pt idx="264">
                  <c:v>2462.763395198172</c:v>
                </c:pt>
                <c:pt idx="265">
                  <c:v>2476.3151362718677</c:v>
                </c:pt>
                <c:pt idx="266">
                  <c:v>2489.7413194512378</c:v>
                </c:pt>
                <c:pt idx="267">
                  <c:v>2503.0408294275176</c:v>
                </c:pt>
                <c:pt idx="268">
                  <c:v>2516.2126035136098</c:v>
                </c:pt>
                <c:pt idx="269">
                  <c:v>2529.2556315155853</c:v>
                </c:pt>
                <c:pt idx="270">
                  <c:v>2542.1689555677258</c:v>
                </c:pt>
                <c:pt idx="271">
                  <c:v>2554.9516699319743</c:v>
                </c:pt>
                <c:pt idx="272">
                  <c:v>2567.602920762698</c:v>
                </c:pt>
                <c:pt idx="273">
                  <c:v>2580.121905837696</c:v>
                </c:pt>
                <c:pt idx="274">
                  <c:v>2592.5078742564033</c:v>
                </c:pt>
                <c:pt idx="275">
                  <c:v>2604.7601261062778</c:v>
                </c:pt>
                <c:pt idx="276">
                  <c:v>2616.8780120983706</c:v>
                </c:pt>
                <c:pt idx="277">
                  <c:v>2628.8609331731009</c:v>
                </c:pt>
                <c:pt idx="278">
                  <c:v>2640.7083400772794</c:v>
                </c:pt>
                <c:pt idx="279">
                  <c:v>2652.4197329134308</c:v>
                </c:pt>
                <c:pt idx="280">
                  <c:v>2663.9946606624876</c:v>
                </c:pt>
                <c:pt idx="281">
                  <c:v>2675.4327206809285</c:v>
                </c:pt>
                <c:pt idx="282">
                  <c:v>2686.7335581734565</c:v>
                </c:pt>
                <c:pt idx="283">
                  <c:v>2697.8968656423026</c:v>
                </c:pt>
                <c:pt idx="284">
                  <c:v>2708.9223823142606</c:v>
                </c:pt>
                <c:pt idx="285">
                  <c:v>2719.8098935465482</c:v>
                </c:pt>
                <c:pt idx="286">
                  <c:v>2730.559230212602</c:v>
                </c:pt>
                <c:pt idx="287">
                  <c:v>2741.1702680689041</c:v>
                </c:pt>
                <c:pt idx="288">
                  <c:v>2751.6429271039365</c:v>
                </c:pt>
                <c:pt idx="289">
                  <c:v>2761.9771708703602</c:v>
                </c:pt>
                <c:pt idx="290">
                  <c:v>2772.1730058015037</c:v>
                </c:pt>
                <c:pt idx="291">
                  <c:v>2782.2304805132389</c:v>
                </c:pt>
                <c:pt idx="292">
                  <c:v>2792.1496850923136</c:v>
                </c:pt>
                <c:pt idx="293">
                  <c:v>2801.9307503722002</c:v>
                </c:pt>
                <c:pt idx="294">
                  <c:v>2811.5738471975051</c:v>
                </c:pt>
                <c:pt idx="295">
                  <c:v>2821.0791856779701</c:v>
                </c:pt>
                <c:pt idx="296">
                  <c:v>2830.447014433084</c:v>
                </c:pt>
                <c:pt idx="297">
                  <c:v>2839.6776198283037</c:v>
                </c:pt>
                <c:pt idx="298">
                  <c:v>2848.7713252038702</c:v>
                </c:pt>
                <c:pt idx="299">
                  <c:v>2857.7284900971827</c:v>
                </c:pt>
                <c:pt idx="300">
                  <c:v>2866.5495094596758</c:v>
                </c:pt>
                <c:pt idx="301">
                  <c:v>2875.2348128691292</c:v>
                </c:pt>
                <c:pt idx="302">
                  <c:v>2883.7848637383104</c:v>
                </c:pt>
                <c:pt idx="303">
                  <c:v>2892.2001585208354</c:v>
                </c:pt>
                <c:pt idx="304">
                  <c:v>2900.4812259151067</c:v>
                </c:pt>
                <c:pt idx="305">
                  <c:v>2908.6286260671682</c:v>
                </c:pt>
                <c:pt idx="306">
                  <c:v>2916.642949773287</c:v>
                </c:pt>
                <c:pt idx="307">
                  <c:v>2924.5248176830551</c:v>
                </c:pt>
                <c:pt idx="308">
                  <c:v>2932.274879503776</c:v>
                </c:pt>
                <c:pt idx="309">
                  <c:v>2939.8938132068743</c:v>
                </c:pt>
                <c:pt idx="310">
                  <c:v>2947.3823242370459</c:v>
                </c:pt>
                <c:pt idx="311">
                  <c:v>2954.7411447248378</c:v>
                </c:pt>
                <c:pt idx="312">
                  <c:v>2961.9710327033249</c:v>
                </c:pt>
                <c:pt idx="313">
                  <c:v>2969.0727713295159</c:v>
                </c:pt>
                <c:pt idx="314">
                  <c:v>2976.0471681111103</c:v>
                </c:pt>
                <c:pt idx="315">
                  <c:v>2982.8950541391873</c:v>
                </c:pt>
                <c:pt idx="316">
                  <c:v>2989.6172833273945</c:v>
                </c:pt>
                <c:pt idx="317">
                  <c:v>2996.2147316581631</c:v>
                </c:pt>
                <c:pt idx="318">
                  <c:v>3002.6882964364763</c:v>
                </c:pt>
                <c:pt idx="319">
                  <c:v>3009.0388955516592</c:v>
                </c:pt>
                <c:pt idx="320">
                  <c:v>3015.267466747664</c:v>
                </c:pt>
                <c:pt idx="321">
                  <c:v>3021.3749669022814</c:v>
                </c:pt>
                <c:pt idx="322">
                  <c:v>3027.362371315689</c:v>
                </c:pt>
                <c:pt idx="323">
                  <c:v>3033.2306730087248</c:v>
                </c:pt>
                <c:pt idx="324">
                  <c:v>3038.9808820312523</c:v>
                </c:pt>
                <c:pt idx="325">
                  <c:v>3044.6140247809517</c:v>
                </c:pt>
                <c:pt idx="326">
                  <c:v>3050.1311433328588</c:v>
                </c:pt>
                <c:pt idx="327">
                  <c:v>3055.5332947799429</c:v>
                </c:pt>
                <c:pt idx="328">
                  <c:v>3060.8215505850003</c:v>
                </c:pt>
                <c:pt idx="329">
                  <c:v>3065.9969959441064</c:v>
                </c:pt>
                <c:pt idx="330">
                  <c:v>3071.0607291618649</c:v>
                </c:pt>
                <c:pt idx="331">
                  <c:v>3076.0138610386548</c:v>
                </c:pt>
                <c:pt idx="332">
                  <c:v>3080.8575142700688</c:v>
                </c:pt>
                <c:pt idx="333">
                  <c:v>3085.5928228587086</c:v>
                </c:pt>
                <c:pt idx="334">
                  <c:v>3090.2209315384898</c:v>
                </c:pt>
                <c:pt idx="335">
                  <c:v>3094.7429952115845</c:v>
                </c:pt>
                <c:pt idx="336">
                  <c:v>3099.1601783981168</c:v>
                </c:pt>
                <c:pt idx="337">
                  <c:v>3103.4736546987065</c:v>
                </c:pt>
                <c:pt idx="338">
                  <c:v>3107.6846062699387</c:v>
                </c:pt>
                <c:pt idx="339">
                  <c:v>3111.7942233128242</c:v>
                </c:pt>
                <c:pt idx="340">
                  <c:v>3115.8037035742941</c:v>
                </c:pt>
                <c:pt idx="341">
                  <c:v>3119.7142518617643</c:v>
                </c:pt>
                <c:pt idx="342">
                  <c:v>3123.5270795707838</c:v>
                </c:pt>
                <c:pt idx="343">
                  <c:v>3127.243404225771</c:v>
                </c:pt>
                <c:pt idx="344">
                  <c:v>3130.8644490338284</c:v>
                </c:pt>
                <c:pt idx="345">
                  <c:v>3134.391442451612</c:v>
                </c:pt>
                <c:pt idx="346">
                  <c:v>3137.8256177652192</c:v>
                </c:pt>
                <c:pt idx="347">
                  <c:v>3141.1682126830501</c:v>
                </c:pt>
                <c:pt idx="348">
                  <c:v>3144.4204689415787</c:v>
                </c:pt>
                <c:pt idx="349">
                  <c:v>3147.5836319239729</c:v>
                </c:pt>
                <c:pt idx="350">
                  <c:v>3150.6589502914762</c:v>
                </c:pt>
                <c:pt idx="351">
                  <c:v>3153.6476756274665</c:v>
                </c:pt>
                <c:pt idx="352">
                  <c:v>3156.5510620940922</c:v>
                </c:pt>
                <c:pt idx="353">
                  <c:v>3159.3703661013806</c:v>
                </c:pt>
                <c:pt idx="354">
                  <c:v>3162.1068459887015</c:v>
                </c:pt>
                <c:pt idx="355">
                  <c:v>3164.7617617184651</c:v>
                </c:pt>
                <c:pt idx="356">
                  <c:v>3167.3363745819238</c:v>
                </c:pt>
                <c:pt idx="357">
                  <c:v>3169.8319469169401</c:v>
                </c:pt>
                <c:pt idx="358">
                  <c:v>3172.249741837582</c:v>
                </c:pt>
                <c:pt idx="359">
                  <c:v>3174.5910229753913</c:v>
                </c:pt>
                <c:pt idx="360">
                  <c:v>3176.8570542321768</c:v>
                </c:pt>
                <c:pt idx="361">
                  <c:v>3179.0490995441664</c:v>
                </c:pt>
                <c:pt idx="362">
                  <c:v>3181.1684226573598</c:v>
                </c:pt>
                <c:pt idx="363">
                  <c:v>3183.2162869139111</c:v>
                </c:pt>
                <c:pt idx="364">
                  <c:v>3185.1939550493689</c:v>
                </c:pt>
                <c:pt idx="365">
                  <c:v>3187.1026890005996</c:v>
                </c:pt>
                <c:pt idx="366">
                  <c:v>3188.9437497242111</c:v>
                </c:pt>
                <c:pt idx="367">
                  <c:v>3190.7183970253</c:v>
                </c:pt>
                <c:pt idx="368">
                  <c:v>3192.4278893963324</c:v>
                </c:pt>
                <c:pt idx="369">
                  <c:v>3194.0734838659764</c:v>
                </c:pt>
                <c:pt idx="370">
                  <c:v>3195.656435857692</c:v>
                </c:pt>
                <c:pt idx="371">
                  <c:v>3197.1779990578898</c:v>
                </c:pt>
                <c:pt idx="372">
                  <c:v>3198.6394252934688</c:v>
                </c:pt>
                <c:pt idx="373">
                  <c:v>3200.0419644185322</c:v>
                </c:pt>
                <c:pt idx="374">
                  <c:v>3201.3868642100952</c:v>
                </c:pt>
                <c:pt idx="375">
                  <c:v>3202.67537027258</c:v>
                </c:pt>
                <c:pt idx="376">
                  <c:v>3203.9087259509106</c:v>
                </c:pt>
                <c:pt idx="377">
                  <c:v>3205.0881722520026</c:v>
                </c:pt>
                <c:pt idx="378">
                  <c:v>3206.2149477744551</c:v>
                </c:pt>
                <c:pt idx="379">
                  <c:v>3207.2902886462475</c:v>
                </c:pt>
                <c:pt idx="380">
                  <c:v>3208.3154284702418</c:v>
                </c:pt>
                <c:pt idx="381">
                  <c:v>3209.2915982772956</c:v>
                </c:pt>
                <c:pt idx="382">
                  <c:v>3210.2200264867874</c:v>
                </c:pt>
                <c:pt idx="383">
                  <c:v>3211.1019388743593</c:v>
                </c:pt>
              </c:numCache>
            </c:numRef>
          </c:xVal>
          <c:yVal>
            <c:numRef>
              <c:f>'Traj 4'!$E$17:$E$400</c:f>
              <c:numCache>
                <c:formatCode>0.0</c:formatCode>
                <c:ptCount val="384"/>
                <c:pt idx="0">
                  <c:v>15</c:v>
                </c:pt>
                <c:pt idx="1">
                  <c:v>15.000455932471203</c:v>
                </c:pt>
                <c:pt idx="2">
                  <c:v>15.00182368152233</c:v>
                </c:pt>
                <c:pt idx="3">
                  <c:v>15.004103112153778</c:v>
                </c:pt>
                <c:pt idx="4">
                  <c:v>15.007294012773249</c:v>
                </c:pt>
                <c:pt idx="5">
                  <c:v>15.011396095085519</c:v>
                </c:pt>
                <c:pt idx="6">
                  <c:v>15.016408993930868</c:v>
                </c:pt>
                <c:pt idx="7">
                  <c:v>15.022332267072048</c:v>
                </c:pt>
                <c:pt idx="8">
                  <c:v>15.029165394930038</c:v>
                </c:pt>
                <c:pt idx="9">
                  <c:v>15.036907780268495</c:v>
                </c:pt>
                <c:pt idx="10">
                  <c:v>15.045558747827124</c:v>
                </c:pt>
                <c:pt idx="11">
                  <c:v>15.055117543903942</c:v>
                </c:pt>
                <c:pt idx="12">
                  <c:v>15.06558333588668</c:v>
                </c:pt>
                <c:pt idx="13">
                  <c:v>15.076955211733321</c:v>
                </c:pt>
                <c:pt idx="14">
                  <c:v>15.089232179402014</c:v>
                </c:pt>
                <c:pt idx="15">
                  <c:v>15.102413166230475</c:v>
                </c:pt>
                <c:pt idx="16">
                  <c:v>15.11649701826506</c:v>
                </c:pt>
                <c:pt idx="17">
                  <c:v>15.131482499539686</c:v>
                </c:pt>
                <c:pt idx="18">
                  <c:v>15.147368291304838</c:v>
                </c:pt>
                <c:pt idx="19">
                  <c:v>15.164152991206837</c:v>
                </c:pt>
                <c:pt idx="20">
                  <c:v>15.18183511241765</c:v>
                </c:pt>
                <c:pt idx="21">
                  <c:v>15.200413082715484</c:v>
                </c:pt>
                <c:pt idx="22">
                  <c:v>15.21988524351643</c:v>
                </c:pt>
                <c:pt idx="23">
                  <c:v>15.240249848857502</c:v>
                </c:pt>
                <c:pt idx="24">
                  <c:v>15.261505064331326</c:v>
                </c:pt>
                <c:pt idx="25">
                  <c:v>15.283648965972864</c:v>
                </c:pt>
                <c:pt idx="26">
                  <c:v>15.306679539098541</c:v>
                </c:pt>
                <c:pt idx="27">
                  <c:v>15.330594677098137</c:v>
                </c:pt>
                <c:pt idx="28">
                  <c:v>15.355392180179882</c:v>
                </c:pt>
                <c:pt idx="29">
                  <c:v>15.381069754069165</c:v>
                </c:pt>
                <c:pt idx="30">
                  <c:v>15.407625008661361</c:v>
                </c:pt>
                <c:pt idx="31">
                  <c:v>15.43505545662927</c:v>
                </c:pt>
                <c:pt idx="32">
                  <c:v>15.46335851198563</c:v>
                </c:pt>
                <c:pt idx="33">
                  <c:v>15.492531488601339</c:v>
                </c:pt>
                <c:pt idx="34">
                  <c:v>15.522571598679946</c:v>
                </c:pt>
                <c:pt idx="35">
                  <c:v>15.553475951189005</c:v>
                </c:pt>
                <c:pt idx="36">
                  <c:v>15.585241550248989</c:v>
                </c:pt>
                <c:pt idx="37">
                  <c:v>15.617865293480419</c:v>
                </c:pt>
                <c:pt idx="38">
                  <c:v>15.651343970309966</c:v>
                </c:pt>
                <c:pt idx="39">
                  <c:v>15.685674260236294</c:v>
                </c:pt>
                <c:pt idx="40">
                  <c:v>15.720852731056377</c:v>
                </c:pt>
                <c:pt idx="41">
                  <c:v>15.756875837053315</c:v>
                </c:pt>
                <c:pt idx="42">
                  <c:v>15.79373991714631</c:v>
                </c:pt>
                <c:pt idx="43">
                  <c:v>15.831441193003908</c:v>
                </c:pt>
                <c:pt idx="44">
                  <c:v>15.869975767121472</c:v>
                </c:pt>
                <c:pt idx="45">
                  <c:v>15.90933962086382</c:v>
                </c:pt>
                <c:pt idx="46">
                  <c:v>15.949528612474209</c:v>
                </c:pt>
                <c:pt idx="47">
                  <c:v>15.990538475050744</c:v>
                </c:pt>
                <c:pt idx="48">
                  <c:v>16.032364814491437</c:v>
                </c:pt>
                <c:pt idx="49">
                  <c:v>16.075003107409081</c:v>
                </c:pt>
                <c:pt idx="50">
                  <c:v>16.118448699017314</c:v>
                </c:pt>
                <c:pt idx="51">
                  <c:v>16.162696800989167</c:v>
                </c:pt>
                <c:pt idx="52">
                  <c:v>16.207742489289547</c:v>
                </c:pt>
                <c:pt idx="53">
                  <c:v>16.25358070198304</c:v>
                </c:pt>
                <c:pt idx="54">
                  <c:v>16.300206237018713</c:v>
                </c:pt>
                <c:pt idx="55">
                  <c:v>16.34761374999335</c:v>
                </c:pt>
                <c:pt idx="56">
                  <c:v>16.395797751894872</c:v>
                </c:pt>
                <c:pt idx="57">
                  <c:v>16.44475260682767</c:v>
                </c:pt>
                <c:pt idx="58">
                  <c:v>16.494472529721588</c:v>
                </c:pt>
                <c:pt idx="59">
                  <c:v>16.54495158402646</c:v>
                </c:pt>
                <c:pt idx="60">
                  <c:v>16.596183679394159</c:v>
                </c:pt>
                <c:pt idx="61">
                  <c:v>16.64816256935006</c:v>
                </c:pt>
                <c:pt idx="62">
                  <c:v>16.700881848956158</c:v>
                </c:pt>
                <c:pt idx="63">
                  <c:v>16.754334952467808</c:v>
                </c:pt>
                <c:pt idx="64">
                  <c:v>16.808515150986505</c:v>
                </c:pt>
                <c:pt idx="65">
                  <c:v>16.863415550110837</c:v>
                </c:pt>
                <c:pt idx="66">
                  <c:v>16.919029087588122</c:v>
                </c:pt>
                <c:pt idx="67">
                  <c:v>16.975348530969157</c:v>
                </c:pt>
                <c:pt idx="68">
                  <c:v>17.032366475268567</c:v>
                </c:pt>
                <c:pt idx="69">
                  <c:v>17.090075340633465</c:v>
                </c:pt>
                <c:pt idx="70">
                  <c:v>17.148467370023084</c:v>
                </c:pt>
                <c:pt idx="71">
                  <c:v>17.207534626902156</c:v>
                </c:pt>
                <c:pt idx="72">
                  <c:v>17.267268992950942</c:v>
                </c:pt>
                <c:pt idx="73">
                  <c:v>17.327662165794859</c:v>
                </c:pt>
                <c:pt idx="74">
                  <c:v>17.38870565675672</c:v>
                </c:pt>
                <c:pt idx="75">
                  <c:v>17.450390788634742</c:v>
                </c:pt>
                <c:pt idx="76">
                  <c:v>17.512708693509474</c:v>
                </c:pt>
                <c:pt idx="77">
                  <c:v>17.575650310583015</c:v>
                </c:pt>
                <c:pt idx="78">
                  <c:v>17.639206384053807</c:v>
                </c:pt>
                <c:pt idx="79">
                  <c:v>17.703367461030492</c:v>
                </c:pt>
                <c:pt idx="80">
                  <c:v>17.768123889488407</c:v>
                </c:pt>
                <c:pt idx="81">
                  <c:v>17.833465816272227</c:v>
                </c:pt>
                <c:pt idx="82">
                  <c:v>17.89938318514859</c:v>
                </c:pt>
                <c:pt idx="83">
                  <c:v>17.965865734912363</c:v>
                </c:pt>
                <c:pt idx="84">
                  <c:v>18.03290299755044</c:v>
                </c:pt>
                <c:pt idx="85">
                  <c:v>18.100484296467037</c:v>
                </c:pt>
                <c:pt idx="86">
                  <c:v>18.168598744774421</c:v>
                </c:pt>
                <c:pt idx="87">
                  <c:v>18.237235243653185</c:v>
                </c:pt>
                <c:pt idx="88">
                  <c:v>18.306382480786205</c:v>
                </c:pt>
                <c:pt idx="89">
                  <c:v>18.376028928870475</c:v>
                </c:pt>
                <c:pt idx="90">
                  <c:v>18.446162844211123</c:v>
                </c:pt>
                <c:pt idx="91">
                  <c:v>18.51677226540188</c:v>
                </c:pt>
                <c:pt idx="92">
                  <c:v>18.587845012096487</c:v>
                </c:pt>
                <c:pt idx="93">
                  <c:v>18.659368683875389</c:v>
                </c:pt>
                <c:pt idx="94">
                  <c:v>18.73133065921229</c:v>
                </c:pt>
                <c:pt idx="95">
                  <c:v>18.803718094545033</c:v>
                </c:pt>
                <c:pt idx="96">
                  <c:v>18.87651792345547</c:v>
                </c:pt>
                <c:pt idx="97">
                  <c:v>18.949716855962901</c:v>
                </c:pt>
                <c:pt idx="98">
                  <c:v>19.023301377935699</c:v>
                </c:pt>
                <c:pt idx="99">
                  <c:v>19.097257750625882</c:v>
                </c:pt>
                <c:pt idx="100">
                  <c:v>19.171572010331257</c:v>
                </c:pt>
                <c:pt idx="101">
                  <c:v>19.246229968189887</c:v>
                </c:pt>
                <c:pt idx="102">
                  <c:v>19.321217210111595</c:v>
                </c:pt>
                <c:pt idx="103">
                  <c:v>19.396519096851232</c:v>
                </c:pt>
                <c:pt idx="104">
                  <c:v>19.472120764228446</c:v>
                </c:pt>
                <c:pt idx="105">
                  <c:v>19.5480071234986</c:v>
                </c:pt>
                <c:pt idx="106">
                  <c:v>19.624162861879622</c:v>
                </c:pt>
                <c:pt idx="107">
                  <c:v>19.700572443239384</c:v>
                </c:pt>
                <c:pt idx="108">
                  <c:v>19.777220108948242</c:v>
                </c:pt>
                <c:pt idx="109">
                  <c:v>19.854089878901352</c:v>
                </c:pt>
                <c:pt idx="110">
                  <c:v>19.931165552715303</c:v>
                </c:pt>
                <c:pt idx="111">
                  <c:v>20.008430711103454</c:v>
                </c:pt>
                <c:pt idx="112">
                  <c:v>20.085868717434515</c:v>
                </c:pt>
                <c:pt idx="113">
                  <c:v>20.163462719478577</c:v>
                </c:pt>
                <c:pt idx="114">
                  <c:v>20.241195651344885</c:v>
                </c:pt>
                <c:pt idx="115">
                  <c:v>20.319050235615499</c:v>
                </c:pt>
                <c:pt idx="116">
                  <c:v>20.397008985678834</c:v>
                </c:pt>
                <c:pt idx="117">
                  <c:v>20.475054208266997</c:v>
                </c:pt>
                <c:pt idx="118">
                  <c:v>20.553168006200728</c:v>
                </c:pt>
                <c:pt idx="119">
                  <c:v>20.631332281345607</c:v>
                </c:pt>
                <c:pt idx="120">
                  <c:v>20.70952873778289</c:v>
                </c:pt>
                <c:pt idx="121">
                  <c:v>20.787738885198465</c:v>
                </c:pt>
                <c:pt idx="122">
                  <c:v>20.865944042492991</c:v>
                </c:pt>
                <c:pt idx="123">
                  <c:v>20.944125341616196</c:v>
                </c:pt>
                <c:pt idx="124">
                  <c:v>21.022263731628115</c:v>
                </c:pt>
                <c:pt idx="125">
                  <c:v>21.100339982989883</c:v>
                </c:pt>
                <c:pt idx="126">
                  <c:v>21.178334692086338</c:v>
                </c:pt>
                <c:pt idx="127">
                  <c:v>21.256228285982665</c:v>
                </c:pt>
                <c:pt idx="128">
                  <c:v>21.334001027416864</c:v>
                </c:pt>
                <c:pt idx="129">
                  <c:v>21.411633020029754</c:v>
                </c:pt>
                <c:pt idx="130">
                  <c:v>21.489104213833823</c:v>
                </c:pt>
                <c:pt idx="131">
                  <c:v>21.566394410922022</c:v>
                </c:pt>
                <c:pt idx="132">
                  <c:v>21.64348327141736</c:v>
                </c:pt>
                <c:pt idx="133">
                  <c:v>21.720350319663758</c:v>
                </c:pt>
                <c:pt idx="134">
                  <c:v>21.796974950658385</c:v>
                </c:pt>
                <c:pt idx="135">
                  <c:v>21.873336436725385</c:v>
                </c:pt>
                <c:pt idx="136">
                  <c:v>21.949413934430542</c:v>
                </c:pt>
                <c:pt idx="137">
                  <c:v>22.02518649173614</c:v>
                </c:pt>
                <c:pt idx="138">
                  <c:v>22.100633055394852</c:v>
                </c:pt>
                <c:pt idx="139">
                  <c:v>22.175732478581267</c:v>
                </c:pt>
                <c:pt idx="140">
                  <c:v>22.250463528759159</c:v>
                </c:pt>
                <c:pt idx="141">
                  <c:v>22.32480489578235</c:v>
                </c:pt>
                <c:pt idx="142">
                  <c:v>22.398735200226579</c:v>
                </c:pt>
                <c:pt idx="143">
                  <c:v>22.472233001949387</c:v>
                </c:pt>
                <c:pt idx="144">
                  <c:v>22.545276808874785</c:v>
                </c:pt>
                <c:pt idx="145">
                  <c:v>22.617845085998791</c:v>
                </c:pt>
                <c:pt idx="146">
                  <c:v>22.689916264611888</c:v>
                </c:pt>
                <c:pt idx="147">
                  <c:v>22.761468751733723</c:v>
                </c:pt>
                <c:pt idx="148">
                  <c:v>22.83248093975519</c:v>
                </c:pt>
                <c:pt idx="149">
                  <c:v>22.902931216282443</c:v>
                </c:pt>
                <c:pt idx="150">
                  <c:v>22.972797974177244</c:v>
                </c:pt>
                <c:pt idx="151">
                  <c:v>23.042059621787207</c:v>
                </c:pt>
                <c:pt idx="152">
                  <c:v>23.110694593359678</c:v>
                </c:pt>
                <c:pt idx="153">
                  <c:v>23.178681359631916</c:v>
                </c:pt>
                <c:pt idx="154">
                  <c:v>23.245998438590419</c:v>
                </c:pt>
                <c:pt idx="155">
                  <c:v>23.312624406391468</c:v>
                </c:pt>
                <c:pt idx="156">
                  <c:v>23.378537908434659</c:v>
                </c:pt>
                <c:pt idx="157">
                  <c:v>23.443717670580902</c:v>
                </c:pt>
                <c:pt idx="158">
                  <c:v>23.508142510505714</c:v>
                </c:pt>
                <c:pt idx="159">
                  <c:v>23.571791349178643</c:v>
                </c:pt>
                <c:pt idx="160">
                  <c:v>23.634643222458809</c:v>
                </c:pt>
                <c:pt idx="161">
                  <c:v>23.696677292796636</c:v>
                </c:pt>
                <c:pt idx="162">
                  <c:v>23.757872861031078</c:v>
                </c:pt>
                <c:pt idx="163">
                  <c:v>23.818209378271682</c:v>
                </c:pt>
                <c:pt idx="164">
                  <c:v>23.877666457854218</c:v>
                </c:pt>
                <c:pt idx="165">
                  <c:v>23.936223887358253</c:v>
                </c:pt>
                <c:pt idx="166">
                  <c:v>23.993861640675131</c:v>
                </c:pt>
                <c:pt idx="167">
                  <c:v>24.050559890113963</c:v>
                </c:pt>
                <c:pt idx="168">
                  <c:v>24.106299018533441</c:v>
                </c:pt>
                <c:pt idx="169">
                  <c:v>24.161059631486705</c:v>
                </c:pt>
                <c:pt idx="170">
                  <c:v>24.214822569366415</c:v>
                </c:pt>
                <c:pt idx="171">
                  <c:v>24.267568919536949</c:v>
                </c:pt>
                <c:pt idx="172">
                  <c:v>24.319280028440289</c:v>
                </c:pt>
                <c:pt idx="173">
                  <c:v>24.369937513662247</c:v>
                </c:pt>
                <c:pt idx="174">
                  <c:v>24.41952327594521</c:v>
                </c:pt>
                <c:pt idx="175">
                  <c:v>24.468019511133651</c:v>
                </c:pt>
                <c:pt idx="176">
                  <c:v>24.515408722038547</c:v>
                </c:pt>
                <c:pt idx="177">
                  <c:v>24.561673730206525</c:v>
                </c:pt>
                <c:pt idx="178">
                  <c:v>24.60679768757981</c:v>
                </c:pt>
                <c:pt idx="179">
                  <c:v>24.650764088032684</c:v>
                </c:pt>
                <c:pt idx="180">
                  <c:v>24.693556778770414</c:v>
                </c:pt>
                <c:pt idx="181">
                  <c:v>24.735159971576454</c:v>
                </c:pt>
                <c:pt idx="182">
                  <c:v>24.775558253893767</c:v>
                </c:pt>
                <c:pt idx="183">
                  <c:v>24.814736599726235</c:v>
                </c:pt>
                <c:pt idx="184">
                  <c:v>24.852680380346214</c:v>
                </c:pt>
                <c:pt idx="185">
                  <c:v>24.889375374794337</c:v>
                </c:pt>
                <c:pt idx="186">
                  <c:v>24.924807780157785</c:v>
                </c:pt>
                <c:pt idx="187">
                  <c:v>24.958964221613602</c:v>
                </c:pt>
                <c:pt idx="188">
                  <c:v>24.991831762223597</c:v>
                </c:pt>
                <c:pt idx="189">
                  <c:v>25.023397912467708</c:v>
                </c:pt>
                <c:pt idx="190">
                  <c:v>25.053650639502976</c:v>
                </c:pt>
                <c:pt idx="191">
                  <c:v>25.082578376135455</c:v>
                </c:pt>
                <c:pt idx="192">
                  <c:v>25.110170029492835</c:v>
                </c:pt>
                <c:pt idx="193">
                  <c:v>25.13641498938571</c:v>
                </c:pt>
                <c:pt idx="194">
                  <c:v>25.161303136345872</c:v>
                </c:pt>
                <c:pt idx="195">
                  <c:v>25.184824849330489</c:v>
                </c:pt>
                <c:pt idx="196">
                  <c:v>25.206971013081144</c:v>
                </c:pt>
                <c:pt idx="197">
                  <c:v>25.227733025127428</c:v>
                </c:pt>
                <c:pt idx="198">
                  <c:v>25.247102802425179</c:v>
                </c:pt>
                <c:pt idx="199">
                  <c:v>25.265072787619623</c:v>
                </c:pt>
                <c:pt idx="200">
                  <c:v>25.281635954924759</c:v>
                </c:pt>
                <c:pt idx="201">
                  <c:v>25.296785815610168</c:v>
                </c:pt>
                <c:pt idx="202">
                  <c:v>25.31051642308746</c:v>
                </c:pt>
                <c:pt idx="203">
                  <c:v>25.322822377588984</c:v>
                </c:pt>
                <c:pt idx="204">
                  <c:v>25.333698830431814</c:v>
                </c:pt>
                <c:pt idx="205">
                  <c:v>25.343141487860859</c:v>
                </c:pt>
                <c:pt idx="206">
                  <c:v>25.351146614465378</c:v>
                </c:pt>
                <c:pt idx="207">
                  <c:v>25.357711036163931</c:v>
                </c:pt>
                <c:pt idx="208">
                  <c:v>25.362832142753202</c:v>
                </c:pt>
                <c:pt idx="209">
                  <c:v>25.366507890017004</c:v>
                </c:pt>
                <c:pt idx="210">
                  <c:v>25.368736801392288</c:v>
                </c:pt>
                <c:pt idx="211">
                  <c:v>25.36951796918958</c:v>
                </c:pt>
                <c:pt idx="212">
                  <c:v>25.368851055366065</c:v>
                </c:pt>
                <c:pt idx="213">
                  <c:v>25.366736291850131</c:v>
                </c:pt>
                <c:pt idx="214">
                  <c:v>25.363174480416699</c:v>
                </c:pt>
                <c:pt idx="215">
                  <c:v>25.358166992113677</c:v>
                </c:pt>
                <c:pt idx="216">
                  <c:v>25.351715766240126</c:v>
                </c:pt>
                <c:pt idx="217">
                  <c:v>25.343823308877742</c:v>
                </c:pt>
                <c:pt idx="218">
                  <c:v>25.334492690977651</c:v>
                </c:pt>
                <c:pt idx="219">
                  <c:v>25.323727546005326</c:v>
                </c:pt>
                <c:pt idx="220">
                  <c:v>25.311532067147063</c:v>
                </c:pt>
                <c:pt idx="221">
                  <c:v>25.297911004081982</c:v>
                </c:pt>
                <c:pt idx="222">
                  <c:v>25.282869659324287</c:v>
                </c:pt>
                <c:pt idx="223">
                  <c:v>25.266413884141066</c:v>
                </c:pt>
                <c:pt idx="224">
                  <c:v>25.248550074051558</c:v>
                </c:pt>
                <c:pt idx="225">
                  <c:v>25.229285163914255</c:v>
                </c:pt>
                <c:pt idx="226">
                  <c:v>25.208626622609145</c:v>
                </c:pt>
                <c:pt idx="227">
                  <c:v>25.186582447322483</c:v>
                </c:pt>
                <c:pt idx="228">
                  <c:v>25.163161157442424</c:v>
                </c:pt>
                <c:pt idx="229">
                  <c:v>25.138371788074203</c:v>
                </c:pt>
                <c:pt idx="230">
                  <c:v>25.112223883184033</c:v>
                </c:pt>
                <c:pt idx="231">
                  <c:v>25.084727488381471</c:v>
                </c:pt>
                <c:pt idx="232">
                  <c:v>25.055893143350392</c:v>
                </c:pt>
                <c:pt idx="233">
                  <c:v>25.025731873939225</c:v>
                </c:pt>
                <c:pt idx="234">
                  <c:v>24.994255183921421</c:v>
                </c:pt>
                <c:pt idx="235">
                  <c:v>24.961475046437648</c:v>
                </c:pt>
                <c:pt idx="236">
                  <c:v>24.927403895131473</c:v>
                </c:pt>
                <c:pt idx="237">
                  <c:v>24.892054614990737</c:v>
                </c:pt>
                <c:pt idx="238">
                  <c:v>24.855440532907</c:v>
                </c:pt>
                <c:pt idx="239">
                  <c:v>24.817575407965919</c:v>
                </c:pt>
                <c:pt idx="240">
                  <c:v>24.778473421481518</c:v>
                </c:pt>
                <c:pt idx="241">
                  <c:v>24.738149166787689</c:v>
                </c:pt>
                <c:pt idx="242">
                  <c:v>24.696617638800365</c:v>
                </c:pt>
                <c:pt idx="243">
                  <c:v>24.653894223364052</c:v>
                </c:pt>
                <c:pt idx="244">
                  <c:v>24.609994686396547</c:v>
                </c:pt>
                <c:pt idx="245">
                  <c:v>24.564935162845885</c:v>
                </c:pt>
                <c:pt idx="246">
                  <c:v>24.518732145473404</c:v>
                </c:pt>
                <c:pt idx="247">
                  <c:v>24.471402473477315</c:v>
                </c:pt>
                <c:pt idx="248">
                  <c:v>24.422963320970783</c:v>
                </c:pt>
                <c:pt idx="249">
                  <c:v>24.373432185328795</c:v>
                </c:pt>
                <c:pt idx="250">
                  <c:v>24.32282687541813</c:v>
                </c:pt>
                <c:pt idx="251">
                  <c:v>24.271165499724461</c:v>
                </c:pt>
                <c:pt idx="252">
                  <c:v>24.218466454390828</c:v>
                </c:pt>
                <c:pt idx="253">
                  <c:v>24.164748411181566</c:v>
                </c:pt>
                <c:pt idx="254">
                  <c:v>24.110030305385528</c:v>
                </c:pt>
                <c:pt idx="255">
                  <c:v>24.054331323672514</c:v>
                </c:pt>
                <c:pt idx="256">
                  <c:v>23.997670891916627</c:v>
                </c:pt>
                <c:pt idx="257">
                  <c:v>23.940068662999899</c:v>
                </c:pt>
                <c:pt idx="258">
                  <c:v>23.881544504609717</c:v>
                </c:pt>
                <c:pt idx="259">
                  <c:v>23.822118487042946</c:v>
                </c:pt>
                <c:pt idx="260">
                  <c:v>23.761810871029759</c:v>
                </c:pt>
                <c:pt idx="261">
                  <c:v>23.700642095589732</c:v>
                </c:pt>
                <c:pt idx="262">
                  <c:v>23.638632765932535</c:v>
                </c:pt>
                <c:pt idx="263">
                  <c:v>23.575803641415316</c:v>
                </c:pt>
                <c:pt idx="264">
                  <c:v>23.512175623568517</c:v>
                </c:pt>
                <c:pt idx="265">
                  <c:v>23.447769744201544</c:v>
                </c:pt>
                <c:pt idx="266">
                  <c:v>23.382607153599452</c:v>
                </c:pt>
                <c:pt idx="267">
                  <c:v>23.316709108821325</c:v>
                </c:pt>
                <c:pt idx="268">
                  <c:v>23.250096962110884</c:v>
                </c:pt>
                <c:pt idx="269">
                  <c:v>23.182792149429233</c:v>
                </c:pt>
                <c:pt idx="270">
                  <c:v>23.114816179119511</c:v>
                </c:pt>
                <c:pt idx="271">
                  <c:v>23.0461906207127</c:v>
                </c:pt>
                <c:pt idx="272">
                  <c:v>22.976937093883496</c:v>
                </c:pt>
                <c:pt idx="273">
                  <c:v>22.907077257564694</c:v>
                </c:pt>
                <c:pt idx="274">
                  <c:v>22.836632799228251</c:v>
                </c:pt>
                <c:pt idx="275">
                  <c:v>22.765625424340691</c:v>
                </c:pt>
                <c:pt idx="276">
                  <c:v>22.694076846000055</c:v>
                </c:pt>
                <c:pt idx="277">
                  <c:v>22.622008774761408</c:v>
                </c:pt>
                <c:pt idx="278">
                  <c:v>22.549442908657173</c:v>
                </c:pt>
                <c:pt idx="279">
                  <c:v>22.476400923418453</c:v>
                </c:pt>
                <c:pt idx="280">
                  <c:v>22.402904462902931</c:v>
                </c:pt>
                <c:pt idx="281">
                  <c:v>22.328975129734516</c:v>
                </c:pt>
                <c:pt idx="282">
                  <c:v>22.254634476159506</c:v>
                </c:pt>
                <c:pt idx="283">
                  <c:v>22.179903995123766</c:v>
                </c:pt>
                <c:pt idx="284">
                  <c:v>22.104805111574734</c:v>
                </c:pt>
                <c:pt idx="285">
                  <c:v>22.029359173991971</c:v>
                </c:pt>
                <c:pt idx="286">
                  <c:v>21.953587446149346</c:v>
                </c:pt>
                <c:pt idx="287">
                  <c:v>21.877511099111697</c:v>
                </c:pt>
                <c:pt idx="288">
                  <c:v>21.80115120346828</c:v>
                </c:pt>
                <c:pt idx="289">
                  <c:v>21.7245287218052</c:v>
                </c:pt>
                <c:pt idx="290">
                  <c:v>21.647664501418305</c:v>
                </c:pt>
                <c:pt idx="291">
                  <c:v>21.570579267267924</c:v>
                </c:pt>
                <c:pt idx="292">
                  <c:v>21.493293615176437</c:v>
                </c:pt>
                <c:pt idx="293">
                  <c:v>21.415828005269145</c:v>
                </c:pt>
                <c:pt idx="294">
                  <c:v>21.338202755658831</c:v>
                </c:pt>
                <c:pt idx="295">
                  <c:v>21.260438036373898</c:v>
                </c:pt>
                <c:pt idx="296">
                  <c:v>21.182553863529709</c:v>
                </c:pt>
                <c:pt idx="297">
                  <c:v>21.104570093742431</c:v>
                </c:pt>
                <c:pt idx="298">
                  <c:v>21.026506418784468</c:v>
                </c:pt>
                <c:pt idx="299">
                  <c:v>20.948382360480188</c:v>
                </c:pt>
                <c:pt idx="300">
                  <c:v>20.870217265840378</c:v>
                </c:pt>
                <c:pt idx="301">
                  <c:v>20.792030302433755</c:v>
                </c:pt>
                <c:pt idx="302">
                  <c:v>20.713840453993331</c:v>
                </c:pt>
                <c:pt idx="303">
                  <c:v>20.635666516255544</c:v>
                </c:pt>
                <c:pt idx="304">
                  <c:v>20.55752709302946</c:v>
                </c:pt>
                <c:pt idx="305">
                  <c:v>20.479440592493489</c:v>
                </c:pt>
                <c:pt idx="306">
                  <c:v>20.4014252237166</c:v>
                </c:pt>
                <c:pt idx="307">
                  <c:v>20.32349899340095</c:v>
                </c:pt>
                <c:pt idx="308">
                  <c:v>20.245679702842654</c:v>
                </c:pt>
                <c:pt idx="309">
                  <c:v>20.167984945107158</c:v>
                </c:pt>
                <c:pt idx="310">
                  <c:v>20.090432102415708</c:v>
                </c:pt>
                <c:pt idx="311">
                  <c:v>20.01303834373903</c:v>
                </c:pt>
                <c:pt idx="312">
                  <c:v>19.935820622594417</c:v>
                </c:pt>
                <c:pt idx="313">
                  <c:v>19.858795675042085</c:v>
                </c:pt>
                <c:pt idx="314">
                  <c:v>19.781980017876755</c:v>
                </c:pt>
                <c:pt idx="315">
                  <c:v>19.705389947010143</c:v>
                </c:pt>
                <c:pt idx="316">
                  <c:v>19.629041536040035</c:v>
                </c:pt>
                <c:pt idx="317">
                  <c:v>19.552950635001498</c:v>
                </c:pt>
                <c:pt idx="318">
                  <c:v>19.477132869295787</c:v>
                </c:pt>
                <c:pt idx="319">
                  <c:v>19.401603638792263</c:v>
                </c:pt>
                <c:pt idx="320">
                  <c:v>19.326378117098788</c:v>
                </c:pt>
                <c:pt idx="321">
                  <c:v>19.251471250995909</c:v>
                </c:pt>
                <c:pt idx="322">
                  <c:v>19.176897760030073</c:v>
                </c:pt>
                <c:pt idx="323">
                  <c:v>19.102672136261166</c:v>
                </c:pt>
                <c:pt idx="324">
                  <c:v>19.028808644159596</c:v>
                </c:pt>
                <c:pt idx="325">
                  <c:v>18.955321320648132</c:v>
                </c:pt>
                <c:pt idx="326">
                  <c:v>18.882223975283747</c:v>
                </c:pt>
                <c:pt idx="327">
                  <c:v>18.809530190574584</c:v>
                </c:pt>
                <c:pt idx="328">
                  <c:v>18.737253322427389</c:v>
                </c:pt>
                <c:pt idx="329">
                  <c:v>18.665406500720504</c:v>
                </c:pt>
                <c:pt idx="330">
                  <c:v>18.594002629997778</c:v>
                </c:pt>
                <c:pt idx="331">
                  <c:v>18.523054390278613</c:v>
                </c:pt>
                <c:pt idx="332">
                  <c:v>18.452574237979427</c:v>
                </c:pt>
                <c:pt idx="333">
                  <c:v>18.382574406941956</c:v>
                </c:pt>
                <c:pt idx="334">
                  <c:v>18.313066909563652</c:v>
                </c:pt>
                <c:pt idx="335">
                  <c:v>18.244063538025717</c:v>
                </c:pt>
                <c:pt idx="336">
                  <c:v>18.175575865614171</c:v>
                </c:pt>
                <c:pt idx="337">
                  <c:v>18.107615248129513</c:v>
                </c:pt>
                <c:pt idx="338">
                  <c:v>18.040192825380537</c:v>
                </c:pt>
                <c:pt idx="339">
                  <c:v>17.973319522757961</c:v>
                </c:pt>
                <c:pt idx="340">
                  <c:v>17.907006052883599</c:v>
                </c:pt>
                <c:pt idx="341">
                  <c:v>17.841262917330781</c:v>
                </c:pt>
                <c:pt idx="342">
                  <c:v>17.776100408411953</c:v>
                </c:pt>
                <c:pt idx="343">
                  <c:v>17.71152861102933</c:v>
                </c:pt>
                <c:pt idx="344">
                  <c:v>17.647557404584564</c:v>
                </c:pt>
                <c:pt idx="345">
                  <c:v>17.584196464943556</c:v>
                </c:pt>
                <c:pt idx="346">
                  <c:v>17.521455266452545</c:v>
                </c:pt>
                <c:pt idx="347">
                  <c:v>17.459343084001635</c:v>
                </c:pt>
                <c:pt idx="348">
                  <c:v>17.397868995132171</c:v>
                </c:pt>
                <c:pt idx="349">
                  <c:v>17.337041882184259</c:v>
                </c:pt>
                <c:pt idx="350">
                  <c:v>17.27687043448098</c:v>
                </c:pt>
                <c:pt idx="351">
                  <c:v>17.217363150545776</c:v>
                </c:pt>
                <c:pt idx="352">
                  <c:v>17.158528340349715</c:v>
                </c:pt>
                <c:pt idx="353">
                  <c:v>17.100374127585351</c:v>
                </c:pt>
                <c:pt idx="354">
                  <c:v>17.042908451963921</c:v>
                </c:pt>
                <c:pt idx="355">
                  <c:v>16.986139071532879</c:v>
                </c:pt>
                <c:pt idx="356">
                  <c:v>16.930073565010662</c:v>
                </c:pt>
                <c:pt idx="357">
                  <c:v>16.874719334135801</c:v>
                </c:pt>
                <c:pt idx="358">
                  <c:v>16.820083606027513</c:v>
                </c:pt>
                <c:pt idx="359">
                  <c:v>16.766173435554993</c:v>
                </c:pt>
                <c:pt idx="360">
                  <c:v>16.712995707712746</c:v>
                </c:pt>
                <c:pt idx="361">
                  <c:v>16.660557139999352</c:v>
                </c:pt>
                <c:pt idx="362">
                  <c:v>16.608864284797136</c:v>
                </c:pt>
                <c:pt idx="363">
                  <c:v>16.557923531750308</c:v>
                </c:pt>
                <c:pt idx="364">
                  <c:v>16.507741110139232</c:v>
                </c:pt>
                <c:pt idx="365">
                  <c:v>16.458323091248523</c:v>
                </c:pt>
                <c:pt idx="366">
                  <c:v>16.409675390726793</c:v>
                </c:pt>
                <c:pt idx="367">
                  <c:v>16.361803770935886</c:v>
                </c:pt>
                <c:pt idx="368">
                  <c:v>16.314713843287613</c:v>
                </c:pt>
                <c:pt idx="369">
                  <c:v>16.268411070565946</c:v>
                </c:pt>
                <c:pt idx="370">
                  <c:v>16.222900769232812</c:v>
                </c:pt>
                <c:pt idx="371">
                  <c:v>16.178188111715645</c:v>
                </c:pt>
                <c:pt idx="372">
                  <c:v>16.13427812867495</c:v>
                </c:pt>
                <c:pt idx="373">
                  <c:v>16.09117571125012</c:v>
                </c:pt>
                <c:pt idx="374">
                  <c:v>16.048885613281982</c:v>
                </c:pt>
                <c:pt idx="375">
                  <c:v>16.007412453510437</c:v>
                </c:pt>
                <c:pt idx="376">
                  <c:v>15.966760717745723</c:v>
                </c:pt>
                <c:pt idx="377">
                  <c:v>15.926934761011841</c:v>
                </c:pt>
                <c:pt idx="378">
                  <c:v>15.88793880966082</c:v>
                </c:pt>
                <c:pt idx="379">
                  <c:v>15.84977696345646</c:v>
                </c:pt>
                <c:pt idx="380">
                  <c:v>15.812453197626281</c:v>
                </c:pt>
                <c:pt idx="381">
                  <c:v>15.775971364880556</c:v>
                </c:pt>
                <c:pt idx="382">
                  <c:v>15.74033519739716</c:v>
                </c:pt>
                <c:pt idx="383">
                  <c:v>15.705548308771254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F9B-44CA-BB1C-F8D811DA82C0}"/>
            </c:ext>
          </c:extLst>
        </c:ser>
        <c:ser>
          <c:idx val="4"/>
          <c:order val="4"/>
          <c:spPr>
            <a:ln w="19050">
              <a:solidFill>
                <a:schemeClr val="tx1"/>
              </a:solidFill>
              <a:prstDash val="solid"/>
              <a:tailEnd type="arrow"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F9B-44CA-BB1C-F8D811DA82C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4-5F9B-44CA-BB1C-F8D811DA82C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5-5F9B-44CA-BB1C-F8D811DA82C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6-5F9B-44CA-BB1C-F8D811DA82C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7-5F9B-44CA-BB1C-F8D811DA82C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8-5F9B-44CA-BB1C-F8D811DA82C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9-5F9B-44CA-BB1C-F8D811DA82C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A-5F9B-44CA-BB1C-F8D811DA82C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B-5F9B-44CA-BB1C-F8D811DA82C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C-5F9B-44CA-BB1C-F8D811DA82C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D-5F9B-44CA-BB1C-F8D811DA82C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E-5F9B-44CA-BB1C-F8D811DA82C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F-5F9B-44CA-BB1C-F8D811DA82C0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0-5F9B-44CA-BB1C-F8D811DA82C0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1-5F9B-44CA-BB1C-F8D811DA82C0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2-5F9B-44CA-BB1C-F8D811DA82C0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3-5F9B-44CA-BB1C-F8D811DA82C0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4-5F9B-44CA-BB1C-F8D811DA82C0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5-5F9B-44CA-BB1C-F8D811DA82C0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6-5F9B-44CA-BB1C-F8D811DA82C0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7-5F9B-44CA-BB1C-F8D811DA82C0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8-5F9B-44CA-BB1C-F8D811DA82C0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9-5F9B-44CA-BB1C-F8D811DA82C0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A-5F9B-44CA-BB1C-F8D811DA82C0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B-5F9B-44CA-BB1C-F8D811DA82C0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C-5F9B-44CA-BB1C-F8D811DA82C0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D-5F9B-44CA-BB1C-F8D811DA82C0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E-5F9B-44CA-BB1C-F8D811DA82C0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F-5F9B-44CA-BB1C-F8D811DA82C0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0-5F9B-44CA-BB1C-F8D811DA82C0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1-5F9B-44CA-BB1C-F8D811DA82C0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2-5F9B-44CA-BB1C-F8D811DA82C0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3-5F9B-44CA-BB1C-F8D811DA82C0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4-5F9B-44CA-BB1C-F8D811DA82C0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5-5F9B-44CA-BB1C-F8D811DA82C0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6-5F9B-44CA-BB1C-F8D811DA82C0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7-5F9B-44CA-BB1C-F8D811DA82C0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8-5F9B-44CA-BB1C-F8D811DA82C0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9-5F9B-44CA-BB1C-F8D811DA82C0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A-5F9B-44CA-BB1C-F8D811DA82C0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B-5F9B-44CA-BB1C-F8D811DA82C0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C-5F9B-44CA-BB1C-F8D811DA82C0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D-5F9B-44CA-BB1C-F8D811DA82C0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E-5F9B-44CA-BB1C-F8D811DA82C0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AF-5F9B-44CA-BB1C-F8D811DA82C0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0-5F9B-44CA-BB1C-F8D811DA82C0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1-5F9B-44CA-BB1C-F8D811DA82C0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2-5F9B-44CA-BB1C-F8D811DA82C0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3-5F9B-44CA-BB1C-F8D811DA82C0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4-5F9B-44CA-BB1C-F8D811DA82C0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5-5F9B-44CA-BB1C-F8D811DA82C0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6-5F9B-44CA-BB1C-F8D811DA82C0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7-5F9B-44CA-BB1C-F8D811DA82C0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8-5F9B-44CA-BB1C-F8D811DA82C0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9-5F9B-44CA-BB1C-F8D811DA82C0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A-5F9B-44CA-BB1C-F8D811DA82C0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B-5F9B-44CA-BB1C-F8D811DA82C0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C-5F9B-44CA-BB1C-F8D811DA82C0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D-5F9B-44CA-BB1C-F8D811DA82C0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E-5F9B-44CA-BB1C-F8D811DA82C0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BF-5F9B-44CA-BB1C-F8D811DA82C0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0-5F9B-44CA-BB1C-F8D811DA82C0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1-5F9B-44CA-BB1C-F8D811DA82C0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2-5F9B-44CA-BB1C-F8D811DA82C0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3-5F9B-44CA-BB1C-F8D811DA82C0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4-5F9B-44CA-BB1C-F8D811DA82C0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5-5F9B-44CA-BB1C-F8D811DA82C0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6-5F9B-44CA-BB1C-F8D811DA82C0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7-5F9B-44CA-BB1C-F8D811DA82C0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8-5F9B-44CA-BB1C-F8D811DA82C0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9-5F9B-44CA-BB1C-F8D811DA82C0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A-5F9B-44CA-BB1C-F8D811DA82C0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B-5F9B-44CA-BB1C-F8D811DA82C0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C-5F9B-44CA-BB1C-F8D811DA82C0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D-5F9B-44CA-BB1C-F8D811DA82C0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E-5F9B-44CA-BB1C-F8D811DA82C0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CF-5F9B-44CA-BB1C-F8D811DA82C0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0-5F9B-44CA-BB1C-F8D811DA82C0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1-5F9B-44CA-BB1C-F8D811DA82C0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2-5F9B-44CA-BB1C-F8D811DA82C0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3-5F9B-44CA-BB1C-F8D811DA82C0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4-5F9B-44CA-BB1C-F8D811DA82C0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5-5F9B-44CA-BB1C-F8D811DA82C0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6-5F9B-44CA-BB1C-F8D811DA82C0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7-5F9B-44CA-BB1C-F8D811DA82C0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8-5F9B-44CA-BB1C-F8D811DA82C0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9-5F9B-44CA-BB1C-F8D811DA82C0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A-5F9B-44CA-BB1C-F8D811DA82C0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B-5F9B-44CA-BB1C-F8D811DA82C0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C-5F9B-44CA-BB1C-F8D811DA82C0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D-5F9B-44CA-BB1C-F8D811DA82C0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E-5F9B-44CA-BB1C-F8D811DA82C0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DF-5F9B-44CA-BB1C-F8D811DA82C0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0-5F9B-44CA-BB1C-F8D811DA82C0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1-5F9B-44CA-BB1C-F8D811DA82C0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2-5F9B-44CA-BB1C-F8D811DA82C0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3-5F9B-44CA-BB1C-F8D811DA82C0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4-5F9B-44CA-BB1C-F8D811DA82C0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5-5F9B-44CA-BB1C-F8D811DA82C0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6-5F9B-44CA-BB1C-F8D811DA82C0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7-5F9B-44CA-BB1C-F8D811DA82C0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8-5F9B-44CA-BB1C-F8D811DA82C0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9-5F9B-44CA-BB1C-F8D811DA82C0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A-5F9B-44CA-BB1C-F8D811DA82C0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B-5F9B-44CA-BB1C-F8D811DA82C0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C-5F9B-44CA-BB1C-F8D811DA82C0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D-5F9B-44CA-BB1C-F8D811DA82C0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E-5F9B-44CA-BB1C-F8D811DA82C0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EF-5F9B-44CA-BB1C-F8D811DA82C0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0-5F9B-44CA-BB1C-F8D811DA82C0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1-5F9B-44CA-BB1C-F8D811DA82C0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2-5F9B-44CA-BB1C-F8D811DA82C0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3-5F9B-44CA-BB1C-F8D811DA82C0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4-5F9B-44CA-BB1C-F8D811DA82C0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5-5F9B-44CA-BB1C-F8D811DA82C0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6-5F9B-44CA-BB1C-F8D811DA82C0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7-5F9B-44CA-BB1C-F8D811DA82C0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8-5F9B-44CA-BB1C-F8D811DA82C0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9-5F9B-44CA-BB1C-F8D811DA82C0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A-5F9B-44CA-BB1C-F8D811DA82C0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B-5F9B-44CA-BB1C-F8D811DA82C0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C-5F9B-44CA-BB1C-F8D811DA82C0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D-5F9B-44CA-BB1C-F8D811DA82C0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E-5F9B-44CA-BB1C-F8D811DA82C0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FF-5F9B-44CA-BB1C-F8D811DA82C0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0-5F9B-44CA-BB1C-F8D811DA82C0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1-5F9B-44CA-BB1C-F8D811DA82C0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2-5F9B-44CA-BB1C-F8D811DA82C0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3-5F9B-44CA-BB1C-F8D811DA82C0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4-5F9B-44CA-BB1C-F8D811DA82C0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5-5F9B-44CA-BB1C-F8D811DA82C0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6-5F9B-44CA-BB1C-F8D811DA82C0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7-5F9B-44CA-BB1C-F8D811DA82C0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8-5F9B-44CA-BB1C-F8D811DA82C0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9-5F9B-44CA-BB1C-F8D811DA82C0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A-5F9B-44CA-BB1C-F8D811DA82C0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B-5F9B-44CA-BB1C-F8D811DA82C0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C-5F9B-44CA-BB1C-F8D811DA82C0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D-5F9B-44CA-BB1C-F8D811DA82C0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E-5F9B-44CA-BB1C-F8D811DA82C0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0F-5F9B-44CA-BB1C-F8D811DA82C0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0-5F9B-44CA-BB1C-F8D811DA82C0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1-5F9B-44CA-BB1C-F8D811DA82C0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2-5F9B-44CA-BB1C-F8D811DA82C0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3-5F9B-44CA-BB1C-F8D811DA82C0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4-5F9B-44CA-BB1C-F8D811DA82C0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5-5F9B-44CA-BB1C-F8D811DA82C0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6-5F9B-44CA-BB1C-F8D811DA82C0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7-5F9B-44CA-BB1C-F8D811DA82C0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8-5F9B-44CA-BB1C-F8D811DA82C0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9-5F9B-44CA-BB1C-F8D811DA82C0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A-5F9B-44CA-BB1C-F8D811DA82C0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B-5F9B-44CA-BB1C-F8D811DA82C0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C-5F9B-44CA-BB1C-F8D811DA82C0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D-5F9B-44CA-BB1C-F8D811DA82C0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E-5F9B-44CA-BB1C-F8D811DA82C0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1F-5F9B-44CA-BB1C-F8D811DA82C0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0-5F9B-44CA-BB1C-F8D811DA82C0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1-5F9B-44CA-BB1C-F8D811DA82C0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2-5F9B-44CA-BB1C-F8D811DA82C0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3-5F9B-44CA-BB1C-F8D811DA82C0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4-5F9B-44CA-BB1C-F8D811DA82C0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5-5F9B-44CA-BB1C-F8D811DA82C0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6-5F9B-44CA-BB1C-F8D811DA82C0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7-5F9B-44CA-BB1C-F8D811DA82C0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8-5F9B-44CA-BB1C-F8D811DA82C0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9-5F9B-44CA-BB1C-F8D811DA82C0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A-5F9B-44CA-BB1C-F8D811DA82C0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B-5F9B-44CA-BB1C-F8D811DA82C0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C-5F9B-44CA-BB1C-F8D811DA82C0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D-5F9B-44CA-BB1C-F8D811DA82C0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E-5F9B-44CA-BB1C-F8D811DA82C0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2F-5F9B-44CA-BB1C-F8D811DA82C0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0-5F9B-44CA-BB1C-F8D811DA82C0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1-5F9B-44CA-BB1C-F8D811DA82C0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2-5F9B-44CA-BB1C-F8D811DA82C0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3-5F9B-44CA-BB1C-F8D811DA82C0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4-5F9B-44CA-BB1C-F8D811DA82C0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5-5F9B-44CA-BB1C-F8D811DA82C0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6-5F9B-44CA-BB1C-F8D811DA82C0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7-5F9B-44CA-BB1C-F8D811DA82C0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8-5F9B-44CA-BB1C-F8D811DA82C0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9-5F9B-44CA-BB1C-F8D811DA82C0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A-5F9B-44CA-BB1C-F8D811DA82C0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B-5F9B-44CA-BB1C-F8D811DA82C0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C-5F9B-44CA-BB1C-F8D811DA82C0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D-5F9B-44CA-BB1C-F8D811DA82C0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E-5F9B-44CA-BB1C-F8D811DA82C0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3F-5F9B-44CA-BB1C-F8D811DA82C0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0-5F9B-44CA-BB1C-F8D811DA82C0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1-5F9B-44CA-BB1C-F8D811DA82C0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2-5F9B-44CA-BB1C-F8D811DA82C0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3-5F9B-44CA-BB1C-F8D811DA82C0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4-5F9B-44CA-BB1C-F8D811DA82C0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5-5F9B-44CA-BB1C-F8D811DA82C0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6-5F9B-44CA-BB1C-F8D811DA82C0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7-5F9B-44CA-BB1C-F8D811DA82C0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8-5F9B-44CA-BB1C-F8D811DA82C0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9-5F9B-44CA-BB1C-F8D811DA82C0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A-5F9B-44CA-BB1C-F8D811DA82C0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B-5F9B-44CA-BB1C-F8D811DA82C0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C-5F9B-44CA-BB1C-F8D811DA82C0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D-5F9B-44CA-BB1C-F8D811DA82C0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E-5F9B-44CA-BB1C-F8D811DA82C0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4F-5F9B-44CA-BB1C-F8D811DA82C0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0-5F9B-44CA-BB1C-F8D811DA82C0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1-5F9B-44CA-BB1C-F8D811DA82C0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2-5F9B-44CA-BB1C-F8D811DA82C0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3-5F9B-44CA-BB1C-F8D811DA82C0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4-5F9B-44CA-BB1C-F8D811DA82C0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5-5F9B-44CA-BB1C-F8D811DA82C0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6-5F9B-44CA-BB1C-F8D811DA82C0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7-5F9B-44CA-BB1C-F8D811DA82C0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8-5F9B-44CA-BB1C-F8D811DA82C0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9-5F9B-44CA-BB1C-F8D811DA82C0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A-5F9B-44CA-BB1C-F8D811DA82C0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B-5F9B-44CA-BB1C-F8D811DA82C0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C-5F9B-44CA-BB1C-F8D811DA82C0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D-5F9B-44CA-BB1C-F8D811DA82C0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E-5F9B-44CA-BB1C-F8D811DA82C0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5F-5F9B-44CA-BB1C-F8D811DA82C0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0-5F9B-44CA-BB1C-F8D811DA82C0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1-5F9B-44CA-BB1C-F8D811DA82C0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2-5F9B-44CA-BB1C-F8D811DA82C0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3-5F9B-44CA-BB1C-F8D811DA82C0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4-5F9B-44CA-BB1C-F8D811DA82C0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5-5F9B-44CA-BB1C-F8D811DA82C0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6-5F9B-44CA-BB1C-F8D811DA82C0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7-5F9B-44CA-BB1C-F8D811DA82C0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8-5F9B-44CA-BB1C-F8D811DA82C0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9-5F9B-44CA-BB1C-F8D811DA82C0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A-5F9B-44CA-BB1C-F8D811DA82C0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B-5F9B-44CA-BB1C-F8D811DA82C0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C-5F9B-44CA-BB1C-F8D811DA82C0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D-5F9B-44CA-BB1C-F8D811DA82C0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E-5F9B-44CA-BB1C-F8D811DA82C0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6F-5F9B-44CA-BB1C-F8D811DA82C0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0-5F9B-44CA-BB1C-F8D811DA82C0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1-5F9B-44CA-BB1C-F8D811DA82C0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2-5F9B-44CA-BB1C-F8D811DA82C0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3-5F9B-44CA-BB1C-F8D811DA82C0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4-5F9B-44CA-BB1C-F8D811DA82C0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5-5F9B-44CA-BB1C-F8D811DA82C0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6-5F9B-44CA-BB1C-F8D811DA82C0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7-5F9B-44CA-BB1C-F8D811DA82C0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8-5F9B-44CA-BB1C-F8D811DA82C0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9-5F9B-44CA-BB1C-F8D811DA82C0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A-5F9B-44CA-BB1C-F8D811DA82C0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B-5F9B-44CA-BB1C-F8D811DA82C0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C-5F9B-44CA-BB1C-F8D811DA82C0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D-5F9B-44CA-BB1C-F8D811DA82C0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E-5F9B-44CA-BB1C-F8D811DA82C0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F-5F9B-44CA-BB1C-F8D811DA82C0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0-5F9B-44CA-BB1C-F8D811DA82C0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1-5F9B-44CA-BB1C-F8D811DA82C0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2-5F9B-44CA-BB1C-F8D811DA82C0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3-5F9B-44CA-BB1C-F8D811DA82C0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4-5F9B-44CA-BB1C-F8D811DA82C0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5-5F9B-44CA-BB1C-F8D811DA82C0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6-5F9B-44CA-BB1C-F8D811DA82C0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7-5F9B-44CA-BB1C-F8D811DA82C0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8-5F9B-44CA-BB1C-F8D811DA82C0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9-5F9B-44CA-BB1C-F8D811DA82C0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A-5F9B-44CA-BB1C-F8D811DA82C0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B-5F9B-44CA-BB1C-F8D811DA82C0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C-5F9B-44CA-BB1C-F8D811DA82C0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D-5F9B-44CA-BB1C-F8D811DA82C0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E-5F9B-44CA-BB1C-F8D811DA82C0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8F-5F9B-44CA-BB1C-F8D811DA82C0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0-5F9B-44CA-BB1C-F8D811DA82C0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1-5F9B-44CA-BB1C-F8D811DA82C0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2-5F9B-44CA-BB1C-F8D811DA82C0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3-5F9B-44CA-BB1C-F8D811DA82C0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4-5F9B-44CA-BB1C-F8D811DA82C0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5-5F9B-44CA-BB1C-F8D811DA82C0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6-5F9B-44CA-BB1C-F8D811DA82C0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7-5F9B-44CA-BB1C-F8D811DA82C0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8-5F9B-44CA-BB1C-F8D811DA82C0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9-5F9B-44CA-BB1C-F8D811DA82C0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A-5F9B-44CA-BB1C-F8D811DA82C0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B-5F9B-44CA-BB1C-F8D811DA82C0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C-5F9B-44CA-BB1C-F8D811DA82C0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D-5F9B-44CA-BB1C-F8D811DA82C0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E-5F9B-44CA-BB1C-F8D811DA82C0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9F-5F9B-44CA-BB1C-F8D811DA82C0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0-5F9B-44CA-BB1C-F8D811DA82C0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1-5F9B-44CA-BB1C-F8D811DA82C0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2-5F9B-44CA-BB1C-F8D811DA82C0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3-5F9B-44CA-BB1C-F8D811DA82C0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4-5F9B-44CA-BB1C-F8D811DA82C0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5-5F9B-44CA-BB1C-F8D811DA82C0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6-5F9B-44CA-BB1C-F8D811DA82C0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7-5F9B-44CA-BB1C-F8D811DA82C0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8-5F9B-44CA-BB1C-F8D811DA82C0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9-5F9B-44CA-BB1C-F8D811DA82C0}"/>
                </c:ext>
              </c:extLst>
            </c:dLbl>
            <c:dLbl>
              <c:idx val="2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A-5F9B-44CA-BB1C-F8D811DA82C0}"/>
                </c:ext>
              </c:extLst>
            </c:dLbl>
            <c:dLbl>
              <c:idx val="2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B-5F9B-44CA-BB1C-F8D811DA82C0}"/>
                </c:ext>
              </c:extLst>
            </c:dLbl>
            <c:dLbl>
              <c:idx val="2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C-5F9B-44CA-BB1C-F8D811DA82C0}"/>
                </c:ext>
              </c:extLst>
            </c:dLbl>
            <c:dLbl>
              <c:idx val="2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D-5F9B-44CA-BB1C-F8D811DA82C0}"/>
                </c:ext>
              </c:extLst>
            </c:dLbl>
            <c:dLbl>
              <c:idx val="2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E-5F9B-44CA-BB1C-F8D811DA82C0}"/>
                </c:ext>
              </c:extLst>
            </c:dLbl>
            <c:dLbl>
              <c:idx val="3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AF-5F9B-44CA-BB1C-F8D811DA82C0}"/>
                </c:ext>
              </c:extLst>
            </c:dLbl>
            <c:dLbl>
              <c:idx val="3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0-5F9B-44CA-BB1C-F8D811DA82C0}"/>
                </c:ext>
              </c:extLst>
            </c:dLbl>
            <c:dLbl>
              <c:idx val="3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1-5F9B-44CA-BB1C-F8D811DA82C0}"/>
                </c:ext>
              </c:extLst>
            </c:dLbl>
            <c:dLbl>
              <c:idx val="3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2-5F9B-44CA-BB1C-F8D811DA82C0}"/>
                </c:ext>
              </c:extLst>
            </c:dLbl>
            <c:dLbl>
              <c:idx val="3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3-5F9B-44CA-BB1C-F8D811DA82C0}"/>
                </c:ext>
              </c:extLst>
            </c:dLbl>
            <c:dLbl>
              <c:idx val="3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4-5F9B-44CA-BB1C-F8D811DA82C0}"/>
                </c:ext>
              </c:extLst>
            </c:dLbl>
            <c:dLbl>
              <c:idx val="3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5-5F9B-44CA-BB1C-F8D811DA82C0}"/>
                </c:ext>
              </c:extLst>
            </c:dLbl>
            <c:dLbl>
              <c:idx val="3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6-5F9B-44CA-BB1C-F8D811DA82C0}"/>
                </c:ext>
              </c:extLst>
            </c:dLbl>
            <c:dLbl>
              <c:idx val="3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7-5F9B-44CA-BB1C-F8D811DA82C0}"/>
                </c:ext>
              </c:extLst>
            </c:dLbl>
            <c:dLbl>
              <c:idx val="3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8-5F9B-44CA-BB1C-F8D811DA82C0}"/>
                </c:ext>
              </c:extLst>
            </c:dLbl>
            <c:dLbl>
              <c:idx val="3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9-5F9B-44CA-BB1C-F8D811DA82C0}"/>
                </c:ext>
              </c:extLst>
            </c:dLbl>
            <c:dLbl>
              <c:idx val="3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A-5F9B-44CA-BB1C-F8D811DA82C0}"/>
                </c:ext>
              </c:extLst>
            </c:dLbl>
            <c:dLbl>
              <c:idx val="3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B-5F9B-44CA-BB1C-F8D811DA82C0}"/>
                </c:ext>
              </c:extLst>
            </c:dLbl>
            <c:dLbl>
              <c:idx val="3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C-5F9B-44CA-BB1C-F8D811DA82C0}"/>
                </c:ext>
              </c:extLst>
            </c:dLbl>
            <c:dLbl>
              <c:idx val="3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D-5F9B-44CA-BB1C-F8D811DA82C0}"/>
                </c:ext>
              </c:extLst>
            </c:dLbl>
            <c:dLbl>
              <c:idx val="3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E-5F9B-44CA-BB1C-F8D811DA82C0}"/>
                </c:ext>
              </c:extLst>
            </c:dLbl>
            <c:dLbl>
              <c:idx val="3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BF-5F9B-44CA-BB1C-F8D811DA82C0}"/>
                </c:ext>
              </c:extLst>
            </c:dLbl>
            <c:dLbl>
              <c:idx val="3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0-5F9B-44CA-BB1C-F8D811DA82C0}"/>
                </c:ext>
              </c:extLst>
            </c:dLbl>
            <c:dLbl>
              <c:idx val="3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1-5F9B-44CA-BB1C-F8D811DA82C0}"/>
                </c:ext>
              </c:extLst>
            </c:dLbl>
            <c:dLbl>
              <c:idx val="3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2-5F9B-44CA-BB1C-F8D811DA82C0}"/>
                </c:ext>
              </c:extLst>
            </c:dLbl>
            <c:dLbl>
              <c:idx val="3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3-5F9B-44CA-BB1C-F8D811DA82C0}"/>
                </c:ext>
              </c:extLst>
            </c:dLbl>
            <c:dLbl>
              <c:idx val="3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4-5F9B-44CA-BB1C-F8D811DA82C0}"/>
                </c:ext>
              </c:extLst>
            </c:dLbl>
            <c:dLbl>
              <c:idx val="3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F9B-44CA-BB1C-F8D811DA82C0}"/>
                </c:ext>
              </c:extLst>
            </c:dLbl>
            <c:dLbl>
              <c:idx val="3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5-5F9B-44CA-BB1C-F8D811DA82C0}"/>
                </c:ext>
              </c:extLst>
            </c:dLbl>
            <c:dLbl>
              <c:idx val="3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6-5F9B-44CA-BB1C-F8D811DA82C0}"/>
                </c:ext>
              </c:extLst>
            </c:dLbl>
            <c:dLbl>
              <c:idx val="3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7-5F9B-44CA-BB1C-F8D811DA82C0}"/>
                </c:ext>
              </c:extLst>
            </c:dLbl>
            <c:dLbl>
              <c:idx val="3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8-5F9B-44CA-BB1C-F8D811DA82C0}"/>
                </c:ext>
              </c:extLst>
            </c:dLbl>
            <c:dLbl>
              <c:idx val="3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9-5F9B-44CA-BB1C-F8D811DA82C0}"/>
                </c:ext>
              </c:extLst>
            </c:dLbl>
            <c:dLbl>
              <c:idx val="3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A-5F9B-44CA-BB1C-F8D811DA82C0}"/>
                </c:ext>
              </c:extLst>
            </c:dLbl>
            <c:dLbl>
              <c:idx val="3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B-5F9B-44CA-BB1C-F8D811DA82C0}"/>
                </c:ext>
              </c:extLst>
            </c:dLbl>
            <c:dLbl>
              <c:idx val="3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C-5F9B-44CA-BB1C-F8D811DA82C0}"/>
                </c:ext>
              </c:extLst>
            </c:dLbl>
            <c:dLbl>
              <c:idx val="3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D-5F9B-44CA-BB1C-F8D811DA82C0}"/>
                </c:ext>
              </c:extLst>
            </c:dLbl>
            <c:dLbl>
              <c:idx val="3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E-5F9B-44CA-BB1C-F8D811DA82C0}"/>
                </c:ext>
              </c:extLst>
            </c:dLbl>
            <c:dLbl>
              <c:idx val="3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CF-5F9B-44CA-BB1C-F8D811DA82C0}"/>
                </c:ext>
              </c:extLst>
            </c:dLbl>
            <c:dLbl>
              <c:idx val="3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0-5F9B-44CA-BB1C-F8D811DA82C0}"/>
                </c:ext>
              </c:extLst>
            </c:dLbl>
            <c:dLbl>
              <c:idx val="3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1-5F9B-44CA-BB1C-F8D811DA82C0}"/>
                </c:ext>
              </c:extLst>
            </c:dLbl>
            <c:dLbl>
              <c:idx val="3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2-5F9B-44CA-BB1C-F8D811DA82C0}"/>
                </c:ext>
              </c:extLst>
            </c:dLbl>
            <c:dLbl>
              <c:idx val="3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3-5F9B-44CA-BB1C-F8D811DA82C0}"/>
                </c:ext>
              </c:extLst>
            </c:dLbl>
            <c:dLbl>
              <c:idx val="3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4-5F9B-44CA-BB1C-F8D811DA82C0}"/>
                </c:ext>
              </c:extLst>
            </c:dLbl>
            <c:dLbl>
              <c:idx val="3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5-5F9B-44CA-BB1C-F8D811DA82C0}"/>
                </c:ext>
              </c:extLst>
            </c:dLbl>
            <c:dLbl>
              <c:idx val="3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6-5F9B-44CA-BB1C-F8D811DA82C0}"/>
                </c:ext>
              </c:extLst>
            </c:dLbl>
            <c:dLbl>
              <c:idx val="3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7-5F9B-44CA-BB1C-F8D811DA82C0}"/>
                </c:ext>
              </c:extLst>
            </c:dLbl>
            <c:dLbl>
              <c:idx val="3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8-5F9B-44CA-BB1C-F8D811DA82C0}"/>
                </c:ext>
              </c:extLst>
            </c:dLbl>
            <c:dLbl>
              <c:idx val="3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9-5F9B-44CA-BB1C-F8D811DA82C0}"/>
                </c:ext>
              </c:extLst>
            </c:dLbl>
            <c:dLbl>
              <c:idx val="3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A-5F9B-44CA-BB1C-F8D811DA82C0}"/>
                </c:ext>
              </c:extLst>
            </c:dLbl>
            <c:dLbl>
              <c:idx val="3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B-5F9B-44CA-BB1C-F8D811DA82C0}"/>
                </c:ext>
              </c:extLst>
            </c:dLbl>
            <c:dLbl>
              <c:idx val="3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C-5F9B-44CA-BB1C-F8D811DA82C0}"/>
                </c:ext>
              </c:extLst>
            </c:dLbl>
            <c:dLbl>
              <c:idx val="3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D-5F9B-44CA-BB1C-F8D811DA82C0}"/>
                </c:ext>
              </c:extLst>
            </c:dLbl>
            <c:dLbl>
              <c:idx val="3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E-5F9B-44CA-BB1C-F8D811DA82C0}"/>
                </c:ext>
              </c:extLst>
            </c:dLbl>
            <c:dLbl>
              <c:idx val="3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DF-5F9B-44CA-BB1C-F8D811DA82C0}"/>
                </c:ext>
              </c:extLst>
            </c:dLbl>
            <c:dLbl>
              <c:idx val="3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0-5F9B-44CA-BB1C-F8D811DA82C0}"/>
                </c:ext>
              </c:extLst>
            </c:dLbl>
            <c:dLbl>
              <c:idx val="3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1-5F9B-44CA-BB1C-F8D811DA82C0}"/>
                </c:ext>
              </c:extLst>
            </c:dLbl>
            <c:dLbl>
              <c:idx val="3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2-5F9B-44CA-BB1C-F8D811DA82C0}"/>
                </c:ext>
              </c:extLst>
            </c:dLbl>
            <c:dLbl>
              <c:idx val="3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3-5F9B-44CA-BB1C-F8D811DA82C0}"/>
                </c:ext>
              </c:extLst>
            </c:dLbl>
            <c:dLbl>
              <c:idx val="3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4-5F9B-44CA-BB1C-F8D811DA82C0}"/>
                </c:ext>
              </c:extLst>
            </c:dLbl>
            <c:dLbl>
              <c:idx val="3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5-5F9B-44CA-BB1C-F8D811DA82C0}"/>
                </c:ext>
              </c:extLst>
            </c:dLbl>
            <c:dLbl>
              <c:idx val="3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6-5F9B-44CA-BB1C-F8D811DA82C0}"/>
                </c:ext>
              </c:extLst>
            </c:dLbl>
            <c:dLbl>
              <c:idx val="3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7-5F9B-44CA-BB1C-F8D811DA82C0}"/>
                </c:ext>
              </c:extLst>
            </c:dLbl>
            <c:dLbl>
              <c:idx val="3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8-5F9B-44CA-BB1C-F8D811DA82C0}"/>
                </c:ext>
              </c:extLst>
            </c:dLbl>
            <c:dLbl>
              <c:idx val="3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9-5F9B-44CA-BB1C-F8D811DA82C0}"/>
                </c:ext>
              </c:extLst>
            </c:dLbl>
            <c:dLbl>
              <c:idx val="3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A-5F9B-44CA-BB1C-F8D811DA82C0}"/>
                </c:ext>
              </c:extLst>
            </c:dLbl>
            <c:dLbl>
              <c:idx val="3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B-5F9B-44CA-BB1C-F8D811DA82C0}"/>
                </c:ext>
              </c:extLst>
            </c:dLbl>
            <c:dLbl>
              <c:idx val="3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C-5F9B-44CA-BB1C-F8D811DA82C0}"/>
                </c:ext>
              </c:extLst>
            </c:dLbl>
            <c:dLbl>
              <c:idx val="3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D-5F9B-44CA-BB1C-F8D811DA82C0}"/>
                </c:ext>
              </c:extLst>
            </c:dLbl>
            <c:dLbl>
              <c:idx val="3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E-5F9B-44CA-BB1C-F8D811DA82C0}"/>
                </c:ext>
              </c:extLst>
            </c:dLbl>
            <c:dLbl>
              <c:idx val="3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EF-5F9B-44CA-BB1C-F8D811DA82C0}"/>
                </c:ext>
              </c:extLst>
            </c:dLbl>
            <c:dLbl>
              <c:idx val="3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0-5F9B-44CA-BB1C-F8D811DA82C0}"/>
                </c:ext>
              </c:extLst>
            </c:dLbl>
            <c:dLbl>
              <c:idx val="3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1-5F9B-44CA-BB1C-F8D811DA82C0}"/>
                </c:ext>
              </c:extLst>
            </c:dLbl>
            <c:dLbl>
              <c:idx val="3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2-5F9B-44CA-BB1C-F8D811DA82C0}"/>
                </c:ext>
              </c:extLst>
            </c:dLbl>
            <c:dLbl>
              <c:idx val="3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3-5F9B-44CA-BB1C-F8D811DA82C0}"/>
                </c:ext>
              </c:extLst>
            </c:dLbl>
            <c:dLbl>
              <c:idx val="3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4-5F9B-44CA-BB1C-F8D811DA82C0}"/>
                </c:ext>
              </c:extLst>
            </c:dLbl>
            <c:dLbl>
              <c:idx val="3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5-5F9B-44CA-BB1C-F8D811DA82C0}"/>
                </c:ext>
              </c:extLst>
            </c:dLbl>
            <c:dLbl>
              <c:idx val="3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6-5F9B-44CA-BB1C-F8D811DA82C0}"/>
                </c:ext>
              </c:extLst>
            </c:dLbl>
            <c:dLbl>
              <c:idx val="3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7-5F9B-44CA-BB1C-F8D811DA82C0}"/>
                </c:ext>
              </c:extLst>
            </c:dLbl>
            <c:dLbl>
              <c:idx val="3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8-5F9B-44CA-BB1C-F8D811DA82C0}"/>
                </c:ext>
              </c:extLst>
            </c:dLbl>
            <c:dLbl>
              <c:idx val="3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9-5F9B-44CA-BB1C-F8D811DA82C0}"/>
                </c:ext>
              </c:extLst>
            </c:dLbl>
            <c:dLbl>
              <c:idx val="3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A-5F9B-44CA-BB1C-F8D811DA82C0}"/>
                </c:ext>
              </c:extLst>
            </c:dLbl>
            <c:dLbl>
              <c:idx val="3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B-5F9B-44CA-BB1C-F8D811DA82C0}"/>
                </c:ext>
              </c:extLst>
            </c:dLbl>
            <c:dLbl>
              <c:idx val="3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C-5F9B-44CA-BB1C-F8D811DA82C0}"/>
                </c:ext>
              </c:extLst>
            </c:dLbl>
            <c:dLbl>
              <c:idx val="3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D-5F9B-44CA-BB1C-F8D811DA82C0}"/>
                </c:ext>
              </c:extLst>
            </c:dLbl>
            <c:dLbl>
              <c:idx val="3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E-5F9B-44CA-BB1C-F8D811DA82C0}"/>
                </c:ext>
              </c:extLst>
            </c:dLbl>
            <c:dLbl>
              <c:idx val="3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FF-5F9B-44CA-BB1C-F8D811DA82C0}"/>
                </c:ext>
              </c:extLst>
            </c:dLbl>
            <c:dLbl>
              <c:idx val="3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0-5F9B-44CA-BB1C-F8D811DA82C0}"/>
                </c:ext>
              </c:extLst>
            </c:dLbl>
            <c:dLbl>
              <c:idx val="3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301-5F9B-44CA-BB1C-F8D811DA82C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>
                      <a:noFill/>
                    </a:ln>
                  </c:spPr>
                </c15:leaderLines>
              </c:ext>
            </c:extLst>
          </c:dLbls>
          <c:xVal>
            <c:numRef>
              <c:f>'Traj 5'!$D$17:$D$400</c:f>
              <c:numCache>
                <c:formatCode>0</c:formatCode>
                <c:ptCount val="384"/>
                <c:pt idx="0">
                  <c:v>0</c:v>
                </c:pt>
                <c:pt idx="1">
                  <c:v>-3.9050786972438802E-5</c:v>
                </c:pt>
                <c:pt idx="2">
                  <c:v>-3.1239644939159918E-4</c:v>
                </c:pt>
                <c:pt idx="3">
                  <c:v>-1.0542707612858067E-3</c:v>
                </c:pt>
                <c:pt idx="4">
                  <c:v>-2.4987615632653618E-3</c:v>
                </c:pt>
                <c:pt idx="5">
                  <c:v>-4.8797232557208194E-3</c:v>
                </c:pt>
                <c:pt idx="6">
                  <c:v>-8.4306893443372253E-3</c:v>
                </c:pt>
                <c:pt idx="7">
                  <c:v>-1.3384785058582566E-2</c:v>
                </c:pt>
                <c:pt idx="8">
                  <c:v>-1.9974640063528566E-2</c:v>
                </c:pt>
                <c:pt idx="9">
                  <c:v>-2.8432301285743956E-2</c:v>
                </c:pt>
                <c:pt idx="10">
                  <c:v>-3.8989145873007142E-2</c:v>
                </c:pt>
                <c:pt idx="11">
                  <c:v>-5.1875794308647527E-2</c:v>
                </c:pt>
                <c:pt idx="12">
                  <c:v>-6.732202370026244E-2</c:v>
                </c:pt>
                <c:pt idx="13">
                  <c:v>-8.5556681262542053E-2</c:v>
                </c:pt>
                <c:pt idx="14">
                  <c:v>-0.10680759801451678</c:v>
                </c:pt>
                <c:pt idx="15">
                  <c:v>-0.1313015027102756</c:v>
                </c:pt>
                <c:pt idx="16">
                  <c:v>-0.15926393602280042</c:v>
                </c:pt>
                <c:pt idx="17">
                  <c:v>-0.19091916499997935</c:v>
                </c:pt>
                <c:pt idx="18">
                  <c:v>-0.2264900978119786</c:v>
                </c:pt>
                <c:pt idx="19">
                  <c:v>-0.26619819880813345</c:v>
                </c:pt>
                <c:pt idx="20">
                  <c:v>-0.31026340390271256</c:v>
                </c:pt>
                <c:pt idx="21">
                  <c:v>-0.35890403630620316</c:v>
                </c:pt>
                <c:pt idx="22">
                  <c:v>-0.41233672262199439</c:v>
                </c:pt>
                <c:pt idx="23">
                  <c:v>-0.47077630932432118</c:v>
                </c:pt>
                <c:pt idx="24">
                  <c:v>-0.53443577963545441</c:v>
                </c:pt>
                <c:pt idx="25">
                  <c:v>-0.60352617081895921</c:v>
                </c:pt>
                <c:pt idx="26">
                  <c:v>-0.67825649190601878</c:v>
                </c:pt>
                <c:pt idx="27">
                  <c:v>-0.7588336418699565</c:v>
                </c:pt>
                <c:pt idx="28">
                  <c:v>-0.84546232826589596</c:v>
                </c:pt>
                <c:pt idx="29">
                  <c:v>-0.93834498635057584</c:v>
                </c:pt>
                <c:pt idx="30">
                  <c:v>-1.0376816986972792</c:v>
                </c:pt>
                <c:pt idx="31">
                  <c:v>-1.1436701153210109</c:v>
                </c:pt>
                <c:pt idx="32">
                  <c:v>-1.2565053743272532</c:v>
                </c:pt>
                <c:pt idx="33">
                  <c:v>-1.3763800230994332</c:v>
                </c:pt>
                <c:pt idx="34">
                  <c:v>-1.5034839400373843</c:v>
                </c:pt>
                <c:pt idx="35">
                  <c:v>-1.6380042568599551</c:v>
                </c:pt>
                <c:pt idx="36">
                  <c:v>-1.7801252814850981</c:v>
                </c:pt>
                <c:pt idx="37">
                  <c:v>-1.9300284214980878</c:v>
                </c:pt>
                <c:pt idx="38">
                  <c:v>-2.0878921082209074</c:v>
                </c:pt>
                <c:pt idx="39">
                  <c:v>-2.2538917213925838</c:v>
                </c:pt>
                <c:pt idx="40">
                  <c:v>-2.4281995144717605</c:v>
                </c:pt>
                <c:pt idx="41">
                  <c:v>-2.6109845405712933</c:v>
                </c:pt>
                <c:pt idx="42">
                  <c:v>-2.8024125790354537</c:v>
                </c:pt>
                <c:pt idx="43">
                  <c:v>-3.0026460626673162</c:v>
                </c:pt>
                <c:pt idx="44">
                  <c:v>-3.2118440056157507</c:v>
                </c:pt>
                <c:pt idx="45">
                  <c:v>-3.4301619319304102</c:v>
                </c:pt>
                <c:pt idx="46">
                  <c:v>-3.6577518047915749</c:v>
                </c:pt>
                <c:pt idx="47">
                  <c:v>-3.8947619564228901</c:v>
                </c:pt>
                <c:pt idx="48">
                  <c:v>-4.1413370186924681</c:v>
                </c:pt>
                <c:pt idx="49">
                  <c:v>-4.3976178544086384</c:v>
                </c:pt>
                <c:pt idx="50">
                  <c:v>-4.6637414893169868</c:v>
                </c:pt>
                <c:pt idx="51">
                  <c:v>-4.939841044802054</c:v>
                </c:pt>
                <c:pt idx="52">
                  <c:v>-5.226045671298702</c:v>
                </c:pt>
                <c:pt idx="53">
                  <c:v>-5.5224804824186231</c:v>
                </c:pt>
                <c:pt idx="54">
                  <c:v>-5.8292664897926825</c:v>
                </c:pt>
                <c:pt idx="55">
                  <c:v>-6.1465205386337569</c:v>
                </c:pt>
                <c:pt idx="56">
                  <c:v>-6.4743552440230943</c:v>
                </c:pt>
                <c:pt idx="57">
                  <c:v>-6.8128789279196154</c:v>
                </c:pt>
                <c:pt idx="58">
                  <c:v>-7.1621955568961075</c:v>
                </c:pt>
                <c:pt idx="59">
                  <c:v>-7.5224046806020866</c:v>
                </c:pt>
                <c:pt idx="60">
                  <c:v>-7.8936013709535562</c:v>
                </c:pt>
                <c:pt idx="61">
                  <c:v>-8.275876162049661</c:v>
                </c:pt>
                <c:pt idx="62">
                  <c:v>-8.6693149908153089</c:v>
                </c:pt>
                <c:pt idx="63">
                  <c:v>-9.0739991383709224</c:v>
                </c:pt>
                <c:pt idx="64">
                  <c:v>-9.4900051721230358</c:v>
                </c:pt>
                <c:pt idx="65">
                  <c:v>-9.9174048885794566</c:v>
                </c:pt>
                <c:pt idx="66">
                  <c:v>-10.356265256881549</c:v>
                </c:pt>
                <c:pt idx="67">
                  <c:v>-10.806648363053634</c:v>
                </c:pt>
                <c:pt idx="68">
                  <c:v>-11.268611354965319</c:v>
                </c:pt>
                <c:pt idx="69">
                  <c:v>-11.742206388004192</c:v>
                </c:pt>
                <c:pt idx="70">
                  <c:v>-12.227480571449801</c:v>
                </c:pt>
                <c:pt idx="71">
                  <c:v>-12.724475915551718</c:v>
                </c:pt>
                <c:pt idx="72">
                  <c:v>-13.233229279300032</c:v>
                </c:pt>
                <c:pt idx="73">
                  <c:v>-13.753772318888522</c:v>
                </c:pt>
                <c:pt idx="74">
                  <c:v>-14.286131436857461</c:v>
                </c:pt>
                <c:pt idx="75">
                  <c:v>-14.83032773191861</c:v>
                </c:pt>
                <c:pt idx="76">
                  <c:v>-15.386376949448437</c:v>
                </c:pt>
                <c:pt idx="77">
                  <c:v>-15.954289432647704</c:v>
                </c:pt>
                <c:pt idx="78">
                  <c:v>-16.53407007435576</c:v>
                </c:pt>
                <c:pt idx="79">
                  <c:v>-17.125718269517712</c:v>
                </c:pt>
                <c:pt idx="80">
                  <c:v>-17.729227868290685</c:v>
                </c:pt>
                <c:pt idx="81">
                  <c:v>-18.344587129785513</c:v>
                </c:pt>
                <c:pt idx="82">
                  <c:v>-18.971778676433555</c:v>
                </c:pt>
                <c:pt idx="83">
                  <c:v>-19.610779448970053</c:v>
                </c:pt>
                <c:pt idx="84">
                  <c:v>-20.261560662027048</c:v>
                </c:pt>
                <c:pt idx="85">
                  <c:v>-20.924087760322791</c:v>
                </c:pt>
                <c:pt idx="86">
                  <c:v>-21.59832037544443</c:v>
                </c:pt>
                <c:pt idx="87">
                  <c:v>-22.284212283207168</c:v>
                </c:pt>
                <c:pt idx="88">
                  <c:v>-22.98171136158944</c:v>
                </c:pt>
                <c:pt idx="89">
                  <c:v>-23.690759549225746</c:v>
                </c:pt>
                <c:pt idx="90">
                  <c:v>-24.411292804450326</c:v>
                </c:pt>
                <c:pt idx="91">
                  <c:v>-25.143241064886162</c:v>
                </c:pt>
                <c:pt idx="92">
                  <c:v>-25.88652820756386</c:v>
                </c:pt>
                <c:pt idx="93">
                  <c:v>-26.641072009558389</c:v>
                </c:pt>
                <c:pt idx="94">
                  <c:v>-27.40678410914407</c:v>
                </c:pt>
                <c:pt idx="95">
                  <c:v>-28.183569967447379</c:v>
                </c:pt>
                <c:pt idx="96">
                  <c:v>-28.971328830588675</c:v>
                </c:pt>
                <c:pt idx="97">
                  <c:v>-29.769953692309624</c:v>
                </c:pt>
                <c:pt idx="98">
                  <c:v>-30.579331257069548</c:v>
                </c:pt>
                <c:pt idx="99">
                  <c:v>-31.399341903602302</c:v>
                </c:pt>
                <c:pt idx="100">
                  <c:v>-32.229859648925782</c:v>
                </c:pt>
                <c:pt idx="101">
                  <c:v>-33.070752112790544</c:v>
                </c:pt>
                <c:pt idx="102">
                  <c:v>-33.921880482565214</c:v>
                </c:pt>
                <c:pt idx="103">
                  <c:v>-34.783099478538219</c:v>
                </c:pt>
                <c:pt idx="104">
                  <c:v>-35.654257319635313</c:v>
                </c:pt>
                <c:pt idx="105">
                  <c:v>-36.535195689542753</c:v>
                </c:pt>
                <c:pt idx="106">
                  <c:v>-37.425749703221555</c:v>
                </c:pt>
                <c:pt idx="107">
                  <c:v>-38.325747873811117</c:v>
                </c:pt>
                <c:pt idx="108">
                  <c:v>-39.235012079911371</c:v>
                </c:pt>
                <c:pt idx="109">
                  <c:v>-40.153357533229581</c:v>
                </c:pt>
                <c:pt idx="110">
                  <c:v>-41.08059274659778</c:v>
                </c:pt>
                <c:pt idx="111">
                  <c:v>-42.016519502337154</c:v>
                </c:pt>
                <c:pt idx="112">
                  <c:v>-42.960932820975842</c:v>
                </c:pt>
                <c:pt idx="113">
                  <c:v>-43.913620930303878</c:v>
                </c:pt>
                <c:pt idx="114">
                  <c:v>-44.874365234767147</c:v>
                </c:pt>
                <c:pt idx="115">
                  <c:v>-45.842940285186344</c:v>
                </c:pt>
                <c:pt idx="116">
                  <c:v>-46.819113748806586</c:v>
                </c:pt>
                <c:pt idx="117">
                  <c:v>-47.802646379656217</c:v>
                </c:pt>
                <c:pt idx="118">
                  <c:v>-48.793291989232472</c:v>
                </c:pt>
                <c:pt idx="119">
                  <c:v>-49.790797417491731</c:v>
                </c:pt>
                <c:pt idx="120">
                  <c:v>-50.79490250414802</c:v>
                </c:pt>
                <c:pt idx="121">
                  <c:v>-51.805340060283491</c:v>
                </c:pt>
                <c:pt idx="122">
                  <c:v>-52.821835840254153</c:v>
                </c:pt>
                <c:pt idx="123">
                  <c:v>-53.844108513907592</c:v>
                </c:pt>
                <c:pt idx="124">
                  <c:v>-54.871869639101504</c:v>
                </c:pt>
                <c:pt idx="125">
                  <c:v>-55.904823634521172</c:v>
                </c:pt>
                <c:pt idx="126">
                  <c:v>-56.942667752799643</c:v>
                </c:pt>
                <c:pt idx="127">
                  <c:v>-57.985092053962006</c:v>
                </c:pt>
                <c:pt idx="128">
                  <c:v>-59.031779379152759</c:v>
                </c:pt>
                <c:pt idx="129">
                  <c:v>-60.082405324694768</c:v>
                </c:pt>
                <c:pt idx="130">
                  <c:v>-61.136638216451807</c:v>
                </c:pt>
                <c:pt idx="131">
                  <c:v>-62.194139084533852</c:v>
                </c:pt>
                <c:pt idx="132">
                  <c:v>-63.254561638296643</c:v>
                </c:pt>
                <c:pt idx="133">
                  <c:v>-64.317552241713798</c:v>
                </c:pt>
                <c:pt idx="134">
                  <c:v>-65.382749889065565</c:v>
                </c:pt>
                <c:pt idx="135">
                  <c:v>-66.449786181000121</c:v>
                </c:pt>
                <c:pt idx="136">
                  <c:v>-67.518285300930089</c:v>
                </c:pt>
                <c:pt idx="137">
                  <c:v>-68.587863991868744</c:v>
                </c:pt>
                <c:pt idx="138">
                  <c:v>-69.6581315335455</c:v>
                </c:pt>
                <c:pt idx="139">
                  <c:v>-70.728689720076574</c:v>
                </c:pt>
                <c:pt idx="140">
                  <c:v>-71.799132835906988</c:v>
                </c:pt>
                <c:pt idx="141">
                  <c:v>-72.86904761041427</c:v>
                </c:pt>
                <c:pt idx="142">
                  <c:v>-73.938013136250021</c:v>
                </c:pt>
                <c:pt idx="143">
                  <c:v>-75.005600774456795</c:v>
                </c:pt>
                <c:pt idx="144">
                  <c:v>-76.071374057364693</c:v>
                </c:pt>
                <c:pt idx="145">
                  <c:v>-77.134888590139383</c:v>
                </c:pt>
                <c:pt idx="146">
                  <c:v>-78.195691951193893</c:v>
                </c:pt>
                <c:pt idx="147">
                  <c:v>-79.253323591363667</c:v>
                </c:pt>
                <c:pt idx="148">
                  <c:v>-80.307314731900632</c:v>
                </c:pt>
                <c:pt idx="149">
                  <c:v>-81.357188261290133</c:v>
                </c:pt>
                <c:pt idx="150">
                  <c:v>-82.40245863089622</c:v>
                </c:pt>
                <c:pt idx="151">
                  <c:v>-83.442631749444686</c:v>
                </c:pt>
                <c:pt idx="152">
                  <c:v>-84.477204876375424</c:v>
                </c:pt>
                <c:pt idx="153">
                  <c:v>-85.505666514066093</c:v>
                </c:pt>
                <c:pt idx="154">
                  <c:v>-86.527496298943689</c:v>
                </c:pt>
                <c:pt idx="155">
                  <c:v>-87.542164891523356</c:v>
                </c:pt>
                <c:pt idx="156">
                  <c:v>-88.549133865370464</c:v>
                </c:pt>
                <c:pt idx="157">
                  <c:v>-89.547855595029006</c:v>
                </c:pt>
                <c:pt idx="158">
                  <c:v>-90.537773142930163</c:v>
                </c:pt>
                <c:pt idx="159">
                  <c:v>-91.518320145311804</c:v>
                </c:pt>
                <c:pt idx="160">
                  <c:v>-92.488920697187112</c:v>
                </c:pt>
                <c:pt idx="161">
                  <c:v>-93.448989236378154</c:v>
                </c:pt>
                <c:pt idx="162">
                  <c:v>-94.39793042665724</c:v>
                </c:pt>
                <c:pt idx="163">
                  <c:v>-95.335139040038968</c:v>
                </c:pt>
                <c:pt idx="164">
                  <c:v>-96.259999838244212</c:v>
                </c:pt>
                <c:pt idx="165">
                  <c:v>-97.171887453391264</c:v>
                </c:pt>
                <c:pt idx="166">
                  <c:v>-98.070166267957589</c:v>
                </c:pt>
                <c:pt idx="167">
                  <c:v>-98.954190294047862</c:v>
                </c:pt>
                <c:pt idx="168">
                  <c:v>-99.823303052028692</c:v>
                </c:pt>
                <c:pt idx="169">
                  <c:v>-100.67683744857466</c:v>
                </c:pt>
                <c:pt idx="170">
                  <c:v>-101.51411565418454</c:v>
                </c:pt>
                <c:pt idx="171">
                  <c:v>-102.3344489802253</c:v>
                </c:pt>
                <c:pt idx="172">
                  <c:v>-103.13713775556353</c:v>
                </c:pt>
                <c:pt idx="173">
                  <c:v>-103.92147120285038</c:v>
                </c:pt>
                <c:pt idx="174">
                  <c:v>-104.68672731452533</c:v>
                </c:pt>
                <c:pt idx="175">
                  <c:v>-105.43217272861399</c:v>
                </c:pt>
                <c:pt idx="176">
                  <c:v>-106.1570626043892</c:v>
                </c:pt>
                <c:pt idx="177">
                  <c:v>-106.86064049797974</c:v>
                </c:pt>
                <c:pt idx="178">
                  <c:v>-107.54213823801004</c:v>
                </c:pt>
                <c:pt idx="179">
                  <c:v>-108.20077580134343</c:v>
                </c:pt>
                <c:pt idx="180">
                  <c:v>-108.8357611890417</c:v>
                </c:pt>
                <c:pt idx="181">
                  <c:v>-109.4462903026152</c:v>
                </c:pt>
                <c:pt idx="182">
                  <c:v>-110.03154682067414</c:v>
                </c:pt>
                <c:pt idx="183">
                  <c:v>-110.59070207608076</c:v>
                </c:pt>
                <c:pt idx="184">
                  <c:v>-111.12291493370994</c:v>
                </c:pt>
                <c:pt idx="185">
                  <c:v>-111.62733166893156</c:v>
                </c:pt>
                <c:pt idx="186">
                  <c:v>-112.10308584692892</c:v>
                </c:pt>
                <c:pt idx="187">
                  <c:v>-112.54929820298268</c:v>
                </c:pt>
                <c:pt idx="188">
                  <c:v>-112.9650765238386</c:v>
                </c:pt>
                <c:pt idx="189">
                  <c:v>-113.34951553029944</c:v>
                </c:pt>
                <c:pt idx="190">
                  <c:v>-113.70169676117278</c:v>
                </c:pt>
                <c:pt idx="191">
                  <c:v>-114.02068845872074</c:v>
                </c:pt>
                <c:pt idx="192">
                  <c:v>-114.30554545576364</c:v>
                </c:pt>
                <c:pt idx="193">
                  <c:v>-114.55530906458483</c:v>
                </c:pt>
                <c:pt idx="194">
                  <c:v>-114.76900696780025</c:v>
                </c:pt>
                <c:pt idx="195">
                  <c:v>-114.9456531113666</c:v>
                </c:pt>
                <c:pt idx="196">
                  <c:v>-115.08424759988677</c:v>
                </c:pt>
                <c:pt idx="197">
                  <c:v>-115.1837765944037</c:v>
                </c:pt>
                <c:pt idx="198">
                  <c:v>-115.24321221286014</c:v>
                </c:pt>
                <c:pt idx="199">
                  <c:v>-115.2615124334195</c:v>
                </c:pt>
                <c:pt idx="200">
                  <c:v>-115.23762100084454</c:v>
                </c:pt>
                <c:pt idx="201">
                  <c:v>-115.17046733614059</c:v>
                </c:pt>
                <c:pt idx="202">
                  <c:v>-115.05896644967564</c:v>
                </c:pt>
                <c:pt idx="203">
                  <c:v>-114.90201885798994</c:v>
                </c:pt>
                <c:pt idx="204">
                  <c:v>-114.6985105045317</c:v>
                </c:pt>
                <c:pt idx="205">
                  <c:v>-114.44731268454531</c:v>
                </c:pt>
                <c:pt idx="206">
                  <c:v>-114.14728197435105</c:v>
                </c:pt>
                <c:pt idx="207">
                  <c:v>-113.79726016526904</c:v>
                </c:pt>
                <c:pt idx="208">
                  <c:v>-113.39607420244396</c:v>
                </c:pt>
                <c:pt idx="209">
                  <c:v>-112.94253612882552</c:v>
                </c:pt>
                <c:pt idx="210">
                  <c:v>-112.43544303458698</c:v>
                </c:pt>
                <c:pt idx="211">
                  <c:v>-111.87357701224789</c:v>
                </c:pt>
                <c:pt idx="212">
                  <c:v>-111.25570511780076</c:v>
                </c:pt>
                <c:pt idx="213">
                  <c:v>-110.58057933812312</c:v>
                </c:pt>
                <c:pt idx="214">
                  <c:v>-109.84693656498801</c:v>
                </c:pt>
                <c:pt idx="215">
                  <c:v>-109.05349857597707</c:v>
                </c:pt>
                <c:pt idx="216">
                  <c:v>-108.19897202261586</c:v>
                </c:pt>
                <c:pt idx="217">
                  <c:v>-107.28204842605956</c:v>
                </c:pt>
                <c:pt idx="218">
                  <c:v>-106.30140418065901</c:v>
                </c:pt>
                <c:pt idx="219">
                  <c:v>-105.25570056575864</c:v>
                </c:pt>
                <c:pt idx="220">
                  <c:v>-104.14358376606602</c:v>
                </c:pt>
                <c:pt idx="221">
                  <c:v>-102.96368490095718</c:v>
                </c:pt>
                <c:pt idx="222">
                  <c:v>-101.71462006308512</c:v>
                </c:pt>
                <c:pt idx="223">
                  <c:v>-100.39499036666473</c:v>
                </c:pt>
                <c:pt idx="224">
                  <c:v>-99.003382005813549</c:v>
                </c:pt>
                <c:pt idx="225">
                  <c:v>-97.538366323342103</c:v>
                </c:pt>
                <c:pt idx="226">
                  <c:v>-95.998499890389411</c:v>
                </c:pt>
                <c:pt idx="227">
                  <c:v>-94.382324597308909</c:v>
                </c:pt>
                <c:pt idx="228">
                  <c:v>-92.688367756216124</c:v>
                </c:pt>
                <c:pt idx="229">
                  <c:v>-90.915142215616342</c:v>
                </c:pt>
                <c:pt idx="230">
                  <c:v>-89.061146487543169</c:v>
                </c:pt>
                <c:pt idx="231">
                  <c:v>-87.124864887634104</c:v>
                </c:pt>
                <c:pt idx="232">
                  <c:v>-85.104767688586648</c:v>
                </c:pt>
                <c:pt idx="233">
                  <c:v>-82.999311287437607</c:v>
                </c:pt>
                <c:pt idx="234">
                  <c:v>-80.806938387116929</c:v>
                </c:pt>
                <c:pt idx="235">
                  <c:v>-78.526078192733976</c:v>
                </c:pt>
                <c:pt idx="236">
                  <c:v>-76.155146623054108</c:v>
                </c:pt>
                <c:pt idx="237">
                  <c:v>-73.692546537634499</c:v>
                </c:pt>
                <c:pt idx="238">
                  <c:v>-71.13666798008704</c:v>
                </c:pt>
                <c:pt idx="239">
                  <c:v>-68.485888437943345</c:v>
                </c:pt>
                <c:pt idx="240">
                  <c:v>-65.738573119596623</c:v>
                </c:pt>
                <c:pt idx="241">
                  <c:v>-62.89307524880352</c:v>
                </c:pt>
                <c:pt idx="242">
                  <c:v>-59.947736377222505</c:v>
                </c:pt>
                <c:pt idx="243">
                  <c:v>-56.900886715475046</c:v>
                </c:pt>
                <c:pt idx="244">
                  <c:v>-53.750845483213006</c:v>
                </c:pt>
                <c:pt idx="245">
                  <c:v>-50.495921278673265</c:v>
                </c:pt>
                <c:pt idx="246">
                  <c:v>-47.134412468204545</c:v>
                </c:pt>
                <c:pt idx="247">
                  <c:v>-43.664607596247492</c:v>
                </c:pt>
                <c:pt idx="248">
                  <c:v>-40.084785816245514</c:v>
                </c:pt>
                <c:pt idx="249">
                  <c:v>-36.393217342962778</c:v>
                </c:pt>
                <c:pt idx="250">
                  <c:v>-32.588163926682235</c:v>
                </c:pt>
                <c:pt idx="251">
                  <c:v>-28.667879349745842</c:v>
                </c:pt>
                <c:pt idx="252">
                  <c:v>-24.630609945901703</c:v>
                </c:pt>
                <c:pt idx="253">
                  <c:v>-20.4745951429068</c:v>
                </c:pt>
                <c:pt idx="254">
                  <c:v>-16.198068028833987</c:v>
                </c:pt>
                <c:pt idx="255">
                  <c:v>-11.799255942513271</c:v>
                </c:pt>
                <c:pt idx="256">
                  <c:v>-7.2763810885337081</c:v>
                </c:pt>
                <c:pt idx="257">
                  <c:v>-2.6276611772196263</c:v>
                </c:pt>
                <c:pt idx="258">
                  <c:v>2.1486899100229717</c:v>
                </c:pt>
                <c:pt idx="259">
                  <c:v>7.0544614296047587</c:v>
                </c:pt>
                <c:pt idx="260">
                  <c:v>12.091445058527832</c:v>
                </c:pt>
                <c:pt idx="261">
                  <c:v>17.261434150687847</c:v>
                </c:pt>
                <c:pt idx="262">
                  <c:v>22.566222966369438</c:v>
                </c:pt>
                <c:pt idx="263">
                  <c:v>28.007605874628258</c:v>
                </c:pt>
                <c:pt idx="264">
                  <c:v>33.58737652826678</c:v>
                </c:pt>
                <c:pt idx="265">
                  <c:v>39.307327011143521</c:v>
                </c:pt>
                <c:pt idx="266">
                  <c:v>45.169246957570046</c:v>
                </c:pt>
                <c:pt idx="267">
                  <c:v>51.174922643590918</c:v>
                </c:pt>
                <c:pt idx="268">
                  <c:v>57.326136049957448</c:v>
                </c:pt>
                <c:pt idx="269">
                  <c:v>63.624663896646318</c:v>
                </c:pt>
                <c:pt idx="270">
                  <c:v>70.072276648797995</c:v>
                </c:pt>
                <c:pt idx="271">
                  <c:v>76.670737493995318</c:v>
                </c:pt>
                <c:pt idx="272">
                  <c:v>83.421801290825911</c:v>
                </c:pt>
                <c:pt idx="273">
                  <c:v>90.327213488722194</c:v>
                </c:pt>
                <c:pt idx="274">
                  <c:v>97.388709019102123</c:v>
                </c:pt>
                <c:pt idx="275">
                  <c:v>104.60801115788283</c:v>
                </c:pt>
                <c:pt idx="276">
                  <c:v>111.98683035948008</c:v>
                </c:pt>
                <c:pt idx="277">
                  <c:v>119.52686306245226</c:v>
                </c:pt>
                <c:pt idx="278">
                  <c:v>127.22979046699612</c:v>
                </c:pt>
                <c:pt idx="279">
                  <c:v>135.09727728454766</c:v>
                </c:pt>
                <c:pt idx="280">
                  <c:v>143.13097045979785</c:v>
                </c:pt>
                <c:pt idx="281">
                  <c:v>151.33249786548197</c:v>
                </c:pt>
                <c:pt idx="282">
                  <c:v>159.70346697035825</c:v>
                </c:pt>
                <c:pt idx="283">
                  <c:v>168.24546348084715</c:v>
                </c:pt>
                <c:pt idx="284">
                  <c:v>176.96004995686161</c:v>
                </c:pt>
                <c:pt idx="285">
                  <c:v>185.84876440241905</c:v>
                </c:pt>
                <c:pt idx="286">
                  <c:v>194.91311883168896</c:v>
                </c:pt>
                <c:pt idx="287">
                  <c:v>204.15459781118898</c:v>
                </c:pt>
                <c:pt idx="288">
                  <c:v>213.57465697891425</c:v>
                </c:pt>
                <c:pt idx="289">
                  <c:v>223.17472154124545</c:v>
                </c:pt>
                <c:pt idx="290">
                  <c:v>232.95618474855016</c:v>
                </c:pt>
                <c:pt idx="291">
                  <c:v>242.9204063504643</c:v>
                </c:pt>
                <c:pt idx="292">
                  <c:v>253.06871103190676</c:v>
                </c:pt>
                <c:pt idx="293">
                  <c:v>263.40238683095413</c:v>
                </c:pt>
                <c:pt idx="294">
                  <c:v>273.9226835397717</c:v>
                </c:pt>
                <c:pt idx="295">
                  <c:v>284.63081108987609</c:v>
                </c:pt>
                <c:pt idx="296">
                  <c:v>295.52793792307</c:v>
                </c:pt>
                <c:pt idx="297">
                  <c:v>306.61518934947037</c:v>
                </c:pt>
                <c:pt idx="298">
                  <c:v>317.89364589412321</c:v>
                </c:pt>
                <c:pt idx="299">
                  <c:v>329.36434163377243</c:v>
                </c:pt>
                <c:pt idx="300">
                  <c:v>341.02826252542661</c:v>
                </c:pt>
                <c:pt idx="301">
                  <c:v>352.88634472843972</c:v>
                </c:pt>
                <c:pt idx="302">
                  <c:v>364.93947292189523</c:v>
                </c:pt>
                <c:pt idx="303">
                  <c:v>377.18847861916328</c:v>
                </c:pt>
                <c:pt idx="304">
                  <c:v>389.63413848156097</c:v>
                </c:pt>
                <c:pt idx="305">
                  <c:v>402.27717263312906</c:v>
                </c:pt>
                <c:pt idx="306">
                  <c:v>415.11824297860136</c:v>
                </c:pt>
                <c:pt idx="307">
                  <c:v>428.15795152671609</c:v>
                </c:pt>
                <c:pt idx="308">
                  <c:v>441.39683872108031</c:v>
                </c:pt>
                <c:pt idx="309">
                  <c:v>454.83538178086894</c:v>
                </c:pt>
                <c:pt idx="310">
                  <c:v>468.47399305370038</c:v>
                </c:pt>
                <c:pt idx="311">
                  <c:v>482.31301838308849</c:v>
                </c:pt>
                <c:pt idx="312">
                  <c:v>496.35273549293248</c:v>
                </c:pt>
                <c:pt idx="313">
                  <c:v>510.59335239155683</c:v>
                </c:pt>
                <c:pt idx="314">
                  <c:v>525.03500579786783</c:v>
                </c:pt>
                <c:pt idx="315">
                  <c:v>539.67775959223582</c:v>
                </c:pt>
                <c:pt idx="316">
                  <c:v>554.52160329476226</c:v>
                </c:pt>
                <c:pt idx="317">
                  <c:v>569.56645057362459</c:v>
                </c:pt>
                <c:pt idx="318">
                  <c:v>584.81213778623044</c:v>
                </c:pt>
                <c:pt idx="319">
                  <c:v>600.25842255594125</c:v>
                </c:pt>
                <c:pt idx="320">
                  <c:v>615.90498238715281</c:v>
                </c:pt>
                <c:pt idx="321">
                  <c:v>631.75141332153942</c:v>
                </c:pt>
                <c:pt idx="322">
                  <c:v>647.79722863828283</c:v>
                </c:pt>
                <c:pt idx="323">
                  <c:v>664.04185760111943</c:v>
                </c:pt>
                <c:pt idx="324">
                  <c:v>680.48464425503869</c:v>
                </c:pt>
                <c:pt idx="325">
                  <c:v>697.12484627546758</c:v>
                </c:pt>
                <c:pt idx="326">
                  <c:v>713.96163387276351</c:v>
                </c:pt>
                <c:pt idx="327">
                  <c:v>730.99408875482629</c:v>
                </c:pt>
                <c:pt idx="328">
                  <c:v>748.22120315061386</c:v>
                </c:pt>
                <c:pt idx="329">
                  <c:v>765.64187889732273</c:v>
                </c:pt>
                <c:pt idx="330">
                  <c:v>783.25492659395366</c:v>
                </c:pt>
                <c:pt idx="331">
                  <c:v>801.05906482394494</c:v>
                </c:pt>
                <c:pt idx="332">
                  <c:v>819.05291944950193</c:v>
                </c:pt>
                <c:pt idx="333">
                  <c:v>837.23502298019639</c:v>
                </c:pt>
                <c:pt idx="334">
                  <c:v>855.60381401834547</c:v>
                </c:pt>
                <c:pt idx="335">
                  <c:v>874.15763678360531</c:v>
                </c:pt>
                <c:pt idx="336">
                  <c:v>892.89474071913901</c:v>
                </c:pt>
                <c:pt idx="337">
                  <c:v>911.81328018162776</c:v>
                </c:pt>
                <c:pt idx="338">
                  <c:v>930.91131421730358</c:v>
                </c:pt>
                <c:pt idx="339">
                  <c:v>950.18680642607865</c:v>
                </c:pt>
                <c:pt idx="340">
                  <c:v>969.63762491573709</c:v>
                </c:pt>
                <c:pt idx="341">
                  <c:v>989.26154234804221</c:v>
                </c:pt>
                <c:pt idx="342">
                  <c:v>1009.0562360784852</c:v>
                </c:pt>
                <c:pt idx="343">
                  <c:v>1029.0192883912755</c:v>
                </c:pt>
                <c:pt idx="344">
                  <c:v>1049.1481868310336</c:v>
                </c:pt>
                <c:pt idx="345">
                  <c:v>1069.4403246325073</c:v>
                </c:pt>
                <c:pt idx="346">
                  <c:v>1089.8930012494802</c:v>
                </c:pt>
                <c:pt idx="347">
                  <c:v>1110.5034229838898</c:v>
                </c:pt>
                <c:pt idx="348">
                  <c:v>1131.2687037160074</c:v>
                </c:pt>
                <c:pt idx="349">
                  <c:v>1152.1858657363725</c:v>
                </c:pt>
                <c:pt idx="350">
                  <c:v>1173.2518406799966</c:v>
                </c:pt>
                <c:pt idx="351">
                  <c:v>1194.4634705631804</c:v>
                </c:pt>
                <c:pt idx="352">
                  <c:v>1215.8175089231095</c:v>
                </c:pt>
                <c:pt idx="353">
                  <c:v>1237.3106220602049</c:v>
                </c:pt>
                <c:pt idx="354">
                  <c:v>1258.9393903830237</c:v>
                </c:pt>
                <c:pt idx="355">
                  <c:v>1280.7003098553128</c:v>
                </c:pt>
                <c:pt idx="356">
                  <c:v>1302.5897935446269</c:v>
                </c:pt>
                <c:pt idx="357">
                  <c:v>1324.6041732717301</c:v>
                </c:pt>
                <c:pt idx="358">
                  <c:v>1346.7397013598004</c:v>
                </c:pt>
                <c:pt idx="359">
                  <c:v>1368.9925524822663</c:v>
                </c:pt>
                <c:pt idx="360">
                  <c:v>1391.3588256079056</c:v>
                </c:pt>
                <c:pt idx="361">
                  <c:v>1413.8345460416388</c:v>
                </c:pt>
                <c:pt idx="362">
                  <c:v>1436.4156675592574</c:v>
                </c:pt>
                <c:pt idx="363">
                  <c:v>1459.0980746341327</c:v>
                </c:pt>
                <c:pt idx="364">
                  <c:v>1481.8775847537574</c:v>
                </c:pt>
                <c:pt idx="365">
                  <c:v>1504.7499508237856</c:v>
                </c:pt>
                <c:pt idx="366">
                  <c:v>1527.7108636570472</c:v>
                </c:pt>
                <c:pt idx="367">
                  <c:v>1550.755954544835</c:v>
                </c:pt>
                <c:pt idx="368">
                  <c:v>1573.8807979075809</c:v>
                </c:pt>
                <c:pt idx="369">
                  <c:v>1597.0809140218648</c:v>
                </c:pt>
                <c:pt idx="370">
                  <c:v>1620.3517718205342</c:v>
                </c:pt>
                <c:pt idx="371">
                  <c:v>1643.6887917625477</c:v>
                </c:pt>
                <c:pt idx="372">
                  <c:v>1667.0873487690023</c:v>
                </c:pt>
                <c:pt idx="373">
                  <c:v>1690.5427752216533</c:v>
                </c:pt>
                <c:pt idx="374">
                  <c:v>1714.050364020098</c:v>
                </c:pt>
                <c:pt idx="375">
                  <c:v>1737.6053716936572</c:v>
                </c:pt>
                <c:pt idx="376">
                  <c:v>1761.203021563867</c:v>
                </c:pt>
                <c:pt idx="377">
                  <c:v>1784.8385069533736</c:v>
                </c:pt>
                <c:pt idx="378">
                  <c:v>1808.5069944369213</c:v>
                </c:pt>
                <c:pt idx="379">
                  <c:v>1832.2036271300226</c:v>
                </c:pt>
                <c:pt idx="380">
                  <c:v>1855.9235280108119</c:v>
                </c:pt>
                <c:pt idx="381">
                  <c:v>1879.6618032705107</c:v>
                </c:pt>
                <c:pt idx="382">
                  <c:v>1903.4135456878596</c:v>
                </c:pt>
                <c:pt idx="383">
                  <c:v>1927.1738380228198</c:v>
                </c:pt>
              </c:numCache>
            </c:numRef>
          </c:xVal>
          <c:yVal>
            <c:numRef>
              <c:f>'Traj 5'!$E$17:$E$400</c:f>
              <c:numCache>
                <c:formatCode>0.0</c:formatCode>
                <c:ptCount val="384"/>
                <c:pt idx="0">
                  <c:v>-5</c:v>
                </c:pt>
                <c:pt idx="1">
                  <c:v>-4.9997236623143611</c:v>
                </c:pt>
                <c:pt idx="2">
                  <c:v>-4.9988946571958355</c:v>
                </c:pt>
                <c:pt idx="3">
                  <c:v>-4.9975130123767899</c:v>
                </c:pt>
                <c:pt idx="4">
                  <c:v>-4.9955787792921855</c:v>
                </c:pt>
                <c:pt idx="5">
                  <c:v>-4.9930920330575415</c:v>
                </c:pt>
                <c:pt idx="6">
                  <c:v>-4.9900528724367179</c:v>
                </c:pt>
                <c:pt idx="7">
                  <c:v>-4.986461419799503</c:v>
                </c:pt>
                <c:pt idx="8">
                  <c:v>-4.9823178210690999</c:v>
                </c:pt>
                <c:pt idx="9">
                  <c:v>-4.9776222456594565</c:v>
                </c:pt>
                <c:pt idx="10">
                  <c:v>-4.9723748864025534</c:v>
                </c:pt>
                <c:pt idx="11">
                  <c:v>-4.9665759594656684</c:v>
                </c:pt>
                <c:pt idx="12">
                  <c:v>-4.9602257042586704</c:v>
                </c:pt>
                <c:pt idx="13">
                  <c:v>-4.9533243833314105</c:v>
                </c:pt>
                <c:pt idx="14">
                  <c:v>-4.9458722822613082</c:v>
                </c:pt>
                <c:pt idx="15">
                  <c:v>-4.9378697095311219</c:v>
                </c:pt>
                <c:pt idx="16">
                  <c:v>-4.9293169963971044</c:v>
                </c:pt>
                <c:pt idx="17">
                  <c:v>-4.9202144967475148</c:v>
                </c:pt>
                <c:pt idx="18">
                  <c:v>-4.9105625869516798</c:v>
                </c:pt>
                <c:pt idx="19">
                  <c:v>-4.9003616656996174</c:v>
                </c:pt>
                <c:pt idx="20">
                  <c:v>-4.8896121538324273</c:v>
                </c:pt>
                <c:pt idx="21">
                  <c:v>-4.8783144941634689</c:v>
                </c:pt>
                <c:pt idx="22">
                  <c:v>-4.8664691512905174</c:v>
                </c:pt>
                <c:pt idx="23">
                  <c:v>-4.8540766113989573</c:v>
                </c:pt>
                <c:pt idx="24">
                  <c:v>-4.8411373820562229</c:v>
                </c:pt>
                <c:pt idx="25">
                  <c:v>-4.8276519919975653</c:v>
                </c:pt>
                <c:pt idx="26">
                  <c:v>-4.8136209909032992</c:v>
                </c:pt>
                <c:pt idx="27">
                  <c:v>-4.7990449491677021</c:v>
                </c:pt>
                <c:pt idx="28">
                  <c:v>-4.7839244576597215</c:v>
                </c:pt>
                <c:pt idx="29">
                  <c:v>-4.7682601274755836</c:v>
                </c:pt>
                <c:pt idx="30">
                  <c:v>-4.7520525896836201</c:v>
                </c:pt>
                <c:pt idx="31">
                  <c:v>-4.7353024950612674</c:v>
                </c:pt>
                <c:pt idx="32">
                  <c:v>-4.7180105138246491</c:v>
                </c:pt>
                <c:pt idx="33">
                  <c:v>-4.7001773353507321</c:v>
                </c:pt>
                <c:pt idx="34">
                  <c:v>-4.6818036678923871</c:v>
                </c:pt>
                <c:pt idx="35">
                  <c:v>-4.6628902382864359</c:v>
                </c:pt>
                <c:pt idx="36">
                  <c:v>-4.6434377916549421</c:v>
                </c:pt>
                <c:pt idx="37">
                  <c:v>-4.6234470910999681</c:v>
                </c:pt>
                <c:pt idx="38">
                  <c:v>-4.602918917391901</c:v>
                </c:pt>
                <c:pt idx="39">
                  <c:v>-4.5818540686517162</c:v>
                </c:pt>
                <c:pt idx="40">
                  <c:v>-4.5602533600272555</c:v>
                </c:pt>
                <c:pt idx="41">
                  <c:v>-4.5381176233637888</c:v>
                </c:pt>
                <c:pt idx="42">
                  <c:v>-4.5154477068691055</c:v>
                </c:pt>
                <c:pt idx="43">
                  <c:v>-4.4922444747733428</c:v>
                </c:pt>
                <c:pt idx="44">
                  <c:v>-4.468508806983797</c:v>
                </c:pt>
                <c:pt idx="45">
                  <c:v>-4.4442415987348856</c:v>
                </c:pt>
                <c:pt idx="46">
                  <c:v>-4.4194437602336283</c:v>
                </c:pt>
                <c:pt idx="47">
                  <c:v>-4.3941162163007572</c:v>
                </c:pt>
                <c:pt idx="48">
                  <c:v>-4.368259906007812</c:v>
                </c:pt>
                <c:pt idx="49">
                  <c:v>-4.3418757823103471</c:v>
                </c:pt>
                <c:pt idx="50">
                  <c:v>-4.3149648116776511</c:v>
                </c:pt>
                <c:pt idx="51">
                  <c:v>-4.2875279737191105</c:v>
                </c:pt>
                <c:pt idx="52">
                  <c:v>-4.2595662608075315</c:v>
                </c:pt>
                <c:pt idx="53">
                  <c:v>-4.2310806776996772</c:v>
                </c:pt>
                <c:pt idx="54">
                  <c:v>-4.2020722411542586</c:v>
                </c:pt>
                <c:pt idx="55">
                  <c:v>-4.1725419795477121</c:v>
                </c:pt>
                <c:pt idx="56">
                  <c:v>-4.142490932487914</c:v>
                </c:pt>
                <c:pt idx="57">
                  <c:v>-4.1119201504262284</c:v>
                </c:pt>
                <c:pt idx="58">
                  <c:v>-4.0808306942680934</c:v>
                </c:pt>
                <c:pt idx="59">
                  <c:v>-4.0492236349824156</c:v>
                </c:pt>
                <c:pt idx="60">
                  <c:v>-4.0171000532100658</c:v>
                </c:pt>
                <c:pt idx="61">
                  <c:v>-3.9844610388717965</c:v>
                </c:pt>
                <c:pt idx="62">
                  <c:v>-3.9513076907757729</c:v>
                </c:pt>
                <c:pt idx="63">
                  <c:v>-3.9176411162250573</c:v>
                </c:pt>
                <c:pt idx="64">
                  <c:v>-3.8834624306253458</c:v>
                </c:pt>
                <c:pt idx="65">
                  <c:v>-3.8487727570931574</c:v>
                </c:pt>
                <c:pt idx="66">
                  <c:v>-3.813573226064868</c:v>
                </c:pt>
                <c:pt idx="67">
                  <c:v>-3.7778649749068269</c:v>
                </c:pt>
                <c:pt idx="68">
                  <c:v>-3.7416491475267954</c:v>
                </c:pt>
                <c:pt idx="69">
                  <c:v>-3.7049268939870932</c:v>
                </c:pt>
                <c:pt idx="70">
                  <c:v>-3.6676993701196565</c:v>
                </c:pt>
                <c:pt idx="71">
                  <c:v>-3.6299677371433519</c:v>
                </c:pt>
                <c:pt idx="72">
                  <c:v>-3.5917331612838042</c:v>
                </c:pt>
                <c:pt idx="73">
                  <c:v>-3.5529968133960557</c:v>
                </c:pt>
                <c:pt idx="74">
                  <c:v>-3.5137598685903386</c:v>
                </c:pt>
                <c:pt idx="75">
                  <c:v>-3.4740235058612341</c:v>
                </c:pt>
                <c:pt idx="76">
                  <c:v>-3.433788907720519</c:v>
                </c:pt>
                <c:pt idx="77">
                  <c:v>-3.3930572598340376</c:v>
                </c:pt>
                <c:pt idx="78">
                  <c:v>-3.3518297506628159</c:v>
                </c:pt>
                <c:pt idx="79">
                  <c:v>-3.310107571108754</c:v>
                </c:pt>
                <c:pt idx="80">
                  <c:v>-3.2678919141652414</c:v>
                </c:pt>
                <c:pt idx="81">
                  <c:v>-3.2251839745728108</c:v>
                </c:pt>
                <c:pt idx="82">
                  <c:v>-3.1819849484803533</c:v>
                </c:pt>
                <c:pt idx="83">
                  <c:v>-3.1382960331120344</c:v>
                </c:pt>
                <c:pt idx="84">
                  <c:v>-3.0941184264402297</c:v>
                </c:pt>
                <c:pt idx="85">
                  <c:v>-3.0494533268648367</c:v>
                </c:pt>
                <c:pt idx="86">
                  <c:v>-3.0043019328991427</c:v>
                </c:pt>
                <c:pt idx="87">
                  <c:v>-2.9586654428626451</c:v>
                </c:pt>
                <c:pt idx="88">
                  <c:v>-2.9125450545810718</c:v>
                </c:pt>
                <c:pt idx="89">
                  <c:v>-2.8659419650938784</c:v>
                </c:pt>
                <c:pt idx="90">
                  <c:v>-2.8188573703695177</c:v>
                </c:pt>
                <c:pt idx="91">
                  <c:v>-2.7712924650287656</c:v>
                </c:pt>
                <c:pt idx="92">
                  <c:v>-2.7232484420764966</c:v>
                </c:pt>
                <c:pt idx="93">
                  <c:v>-2.6747264926419767</c:v>
                </c:pt>
                <c:pt idx="94">
                  <c:v>-2.6257278057282178</c:v>
                </c:pt>
                <c:pt idx="95">
                  <c:v>-2.5762535679703973</c:v>
                </c:pt>
                <c:pt idx="96">
                  <c:v>-2.5263049634039394</c:v>
                </c:pt>
                <c:pt idx="97">
                  <c:v>-2.475883173242293</c:v>
                </c:pt>
                <c:pt idx="98">
                  <c:v>-2.4249893756648588</c:v>
                </c:pt>
                <c:pt idx="99">
                  <c:v>-2.3736247456151767</c:v>
                </c:pt>
                <c:pt idx="100">
                  <c:v>-2.3217904546098453</c:v>
                </c:pt>
                <c:pt idx="101">
                  <c:v>-2.2694876705583225</c:v>
                </c:pt>
                <c:pt idx="102">
                  <c:v>-2.216717557593975</c:v>
                </c:pt>
                <c:pt idx="103">
                  <c:v>-2.1634812759165283</c:v>
                </c:pt>
                <c:pt idx="104">
                  <c:v>-2.1097799816463771</c:v>
                </c:pt>
                <c:pt idx="105">
                  <c:v>-2.0556148266909711</c:v>
                </c:pt>
                <c:pt idx="106">
                  <c:v>-2.0009869586233506</c:v>
                </c:pt>
                <c:pt idx="107">
                  <c:v>-1.9458975205734819</c:v>
                </c:pt>
                <c:pt idx="108">
                  <c:v>-1.8903476511324246</c:v>
                </c:pt>
                <c:pt idx="109">
                  <c:v>-1.8343384842694701</c:v>
                </c:pt>
                <c:pt idx="110">
                  <c:v>-1.7778711492630777</c:v>
                </c:pt>
                <c:pt idx="111">
                  <c:v>-1.7209467706452231</c:v>
                </c:pt>
                <c:pt idx="112">
                  <c:v>-1.6635664681597793</c:v>
                </c:pt>
                <c:pt idx="113">
                  <c:v>-1.6057313567351414</c:v>
                </c:pt>
                <c:pt idx="114">
                  <c:v>-1.5474425464715948</c:v>
                </c:pt>
                <c:pt idx="115">
                  <c:v>-1.4887011426432244</c:v>
                </c:pt>
                <c:pt idx="116">
                  <c:v>-1.4295082457150043</c:v>
                </c:pt>
                <c:pt idx="117">
                  <c:v>-1.3698649513750649</c:v>
                </c:pt>
                <c:pt idx="118">
                  <c:v>-1.309772350583011</c:v>
                </c:pt>
                <c:pt idx="119">
                  <c:v>-1.2492315296334529</c:v>
                </c:pt>
                <c:pt idx="120">
                  <c:v>-1.1882435702363559</c:v>
                </c:pt>
                <c:pt idx="121">
                  <c:v>-1.126809549613343</c:v>
                </c:pt>
                <c:pt idx="122">
                  <c:v>-1.0649305406109504</c:v>
                </c:pt>
                <c:pt idx="123">
                  <c:v>-1.0026076118304343</c:v>
                </c:pt>
                <c:pt idx="124">
                  <c:v>-0.93984182777540737</c:v>
                </c:pt>
                <c:pt idx="125">
                  <c:v>-0.87663424901636</c:v>
                </c:pt>
                <c:pt idx="126">
                  <c:v>-0.81298593237320937</c:v>
                </c:pt>
                <c:pt idx="127">
                  <c:v>-0.7488979311159446</c:v>
                </c:pt>
                <c:pt idx="128">
                  <c:v>-0.68437129518309381</c:v>
                </c:pt>
                <c:pt idx="129">
                  <c:v>-0.61940707141909468</c:v>
                </c:pt>
                <c:pt idx="130">
                  <c:v>-0.55400630383069249</c:v>
                </c:pt>
                <c:pt idx="131">
                  <c:v>-0.48817003386116664</c:v>
                </c:pt>
                <c:pt idx="132">
                  <c:v>-0.42189930068653991</c:v>
                </c:pt>
                <c:pt idx="133">
                  <c:v>-0.35519514152625759</c:v>
                </c:pt>
                <c:pt idx="134">
                  <c:v>-0.28805859198067835</c:v>
                </c:pt>
                <c:pt idx="135">
                  <c:v>-0.22049068638223412</c:v>
                </c:pt>
                <c:pt idx="136">
                  <c:v>-0.15249245816964085</c:v>
                </c:pt>
                <c:pt idx="137">
                  <c:v>-8.4064940286238204E-2</c:v>
                </c:pt>
                <c:pt idx="138">
                  <c:v>-1.5209165596020435E-2</c:v>
                </c:pt>
                <c:pt idx="139">
                  <c:v>5.4073832541640852E-2</c:v>
                </c:pt>
                <c:pt idx="140">
                  <c:v>0.12378422664638815</c:v>
                </c:pt>
                <c:pt idx="141">
                  <c:v>0.19392374234353391</c:v>
                </c:pt>
                <c:pt idx="142">
                  <c:v>0.26449446211379507</c:v>
                </c:pt>
                <c:pt idx="143">
                  <c:v>0.33549848527210441</c:v>
                </c:pt>
                <c:pt idx="144">
                  <c:v>0.4069379275279954</c:v>
                </c:pt>
                <c:pt idx="145">
                  <c:v>0.4788149205122037</c:v>
                </c:pt>
                <c:pt idx="146">
                  <c:v>0.55113161126627985</c:v>
                </c:pt>
                <c:pt idx="147">
                  <c:v>0.62389016171611977</c:v>
                </c:pt>
                <c:pt idx="148">
                  <c:v>0.69709274812190192</c:v>
                </c:pt>
                <c:pt idx="149">
                  <c:v>0.77074156050443698</c:v>
                </c:pt>
                <c:pt idx="150">
                  <c:v>0.84483880204900286</c:v>
                </c:pt>
                <c:pt idx="151">
                  <c:v>0.91938668848545135</c:v>
                </c:pt>
                <c:pt idx="152">
                  <c:v>0.99438744744191587</c:v>
                </c:pt>
                <c:pt idx="153">
                  <c:v>1.0698433177755962</c:v>
                </c:pt>
                <c:pt idx="154">
                  <c:v>1.145756548875936</c:v>
                </c:pt>
                <c:pt idx="155">
                  <c:v>1.2221293999429339</c:v>
                </c:pt>
                <c:pt idx="156">
                  <c:v>1.2989641392366409</c:v>
                </c:pt>
                <c:pt idx="157">
                  <c:v>1.3762630433003902</c:v>
                </c:pt>
                <c:pt idx="158">
                  <c:v>1.4540283961550688</c:v>
                </c:pt>
                <c:pt idx="159">
                  <c:v>1.5322624884643121</c:v>
                </c:pt>
                <c:pt idx="160">
                  <c:v>1.6109676166702758</c:v>
                </c:pt>
                <c:pt idx="161">
                  <c:v>1.6901460820988465</c:v>
                </c:pt>
                <c:pt idx="162">
                  <c:v>1.7698001900334954</c:v>
                </c:pt>
                <c:pt idx="163">
                  <c:v>1.8499322487577621</c:v>
                </c:pt>
                <c:pt idx="164">
                  <c:v>1.9305445685650724</c:v>
                </c:pt>
                <c:pt idx="165">
                  <c:v>2.011639460735049</c:v>
                </c:pt>
                <c:pt idx="166">
                  <c:v>2.0932192364761764</c:v>
                </c:pt>
                <c:pt idx="167">
                  <c:v>2.1752862058331872</c:v>
                </c:pt>
                <c:pt idx="168">
                  <c:v>2.2578426765595645</c:v>
                </c:pt>
                <c:pt idx="169">
                  <c:v>2.340890952953087</c:v>
                </c:pt>
                <c:pt idx="170">
                  <c:v>2.4244333346546769</c:v>
                </c:pt>
                <c:pt idx="171">
                  <c:v>2.5084721154091461</c:v>
                </c:pt>
                <c:pt idx="172">
                  <c:v>2.5930095817872929</c:v>
                </c:pt>
                <c:pt idx="173">
                  <c:v>2.6780480118684369</c:v>
                </c:pt>
                <c:pt idx="174">
                  <c:v>2.7635896738826093</c:v>
                </c:pt>
                <c:pt idx="175">
                  <c:v>2.8496368248115203</c:v>
                </c:pt>
                <c:pt idx="176">
                  <c:v>2.9361917089475225</c:v>
                </c:pt>
                <c:pt idx="177">
                  <c:v>3.0232565564096512</c:v>
                </c:pt>
                <c:pt idx="178">
                  <c:v>3.1108335816158874</c:v>
                </c:pt>
                <c:pt idx="179">
                  <c:v>3.1989249817108596</c:v>
                </c:pt>
                <c:pt idx="180">
                  <c:v>3.2875329349480618</c:v>
                </c:pt>
                <c:pt idx="181">
                  <c:v>3.376659599025635</c:v>
                </c:pt>
                <c:pt idx="182">
                  <c:v>3.4663071093750153</c:v>
                </c:pt>
                <c:pt idx="183">
                  <c:v>3.5564775774013224</c:v>
                </c:pt>
                <c:pt idx="184">
                  <c:v>3.6471730886748013</c:v>
                </c:pt>
                <c:pt idx="185">
                  <c:v>3.7383957010723567</c:v>
                </c:pt>
                <c:pt idx="186">
                  <c:v>3.8301474428682702</c:v>
                </c:pt>
                <c:pt idx="187">
                  <c:v>3.9224303107732177</c:v>
                </c:pt>
                <c:pt idx="188">
                  <c:v>4.0152462679206975</c:v>
                </c:pt>
                <c:pt idx="189">
                  <c:v>4.1085972417999441</c:v>
                </c:pt>
                <c:pt idx="190">
                  <c:v>4.2024851221345632</c:v>
                </c:pt>
                <c:pt idx="191">
                  <c:v>4.2969117587057886</c:v>
                </c:pt>
                <c:pt idx="192">
                  <c:v>4.3918789591196994</c:v>
                </c:pt>
                <c:pt idx="193">
                  <c:v>4.4873884865173261</c:v>
                </c:pt>
                <c:pt idx="194">
                  <c:v>4.5834420572270007</c:v>
                </c:pt>
                <c:pt idx="195">
                  <c:v>4.6800413383578432</c:v>
                </c:pt>
                <c:pt idx="196">
                  <c:v>4.7771879453337123</c:v>
                </c:pt>
                <c:pt idx="197">
                  <c:v>4.8748834393667844</c:v>
                </c:pt>
                <c:pt idx="198">
                  <c:v>4.9731293248697854</c:v>
                </c:pt>
                <c:pt idx="199">
                  <c:v>5.0719270468062447</c:v>
                </c:pt>
                <c:pt idx="200">
                  <c:v>5.1712779879778941</c:v>
                </c:pt>
                <c:pt idx="201">
                  <c:v>5.2711834662484334</c:v>
                </c:pt>
                <c:pt idx="202">
                  <c:v>5.3716447317029488</c:v>
                </c:pt>
                <c:pt idx="203">
                  <c:v>5.4726629637422901</c:v>
                </c:pt>
                <c:pt idx="204">
                  <c:v>5.5742392681115822</c:v>
                </c:pt>
                <c:pt idx="205">
                  <c:v>5.6763746738623571</c:v>
                </c:pt>
                <c:pt idx="206">
                  <c:v>5.7790701302475567</c:v>
                </c:pt>
                <c:pt idx="207">
                  <c:v>5.8823265035488452</c:v>
                </c:pt>
                <c:pt idx="208">
                  <c:v>5.9861445738356407</c:v>
                </c:pt>
                <c:pt idx="209">
                  <c:v>6.0905250316553383</c:v>
                </c:pt>
                <c:pt idx="210">
                  <c:v>6.1954684746542314</c:v>
                </c:pt>
                <c:pt idx="211">
                  <c:v>6.3009754041286898</c:v>
                </c:pt>
                <c:pt idx="212">
                  <c:v>6.4070462215061799</c:v>
                </c:pt>
                <c:pt idx="213">
                  <c:v>6.5136812247557678</c:v>
                </c:pt>
                <c:pt idx="214">
                  <c:v>6.6208806047278257</c:v>
                </c:pt>
                <c:pt idx="215">
                  <c:v>6.7286444414226994</c:v>
                </c:pt>
                <c:pt idx="216">
                  <c:v>6.8369727001881238</c:v>
                </c:pt>
                <c:pt idx="217">
                  <c:v>6.9458652278453048</c:v>
                </c:pt>
                <c:pt idx="218">
                  <c:v>7.0553217487435989</c:v>
                </c:pt>
                <c:pt idx="219">
                  <c:v>7.1653418607437889</c:v>
                </c:pt>
                <c:pt idx="220">
                  <c:v>7.2759250311301091</c:v>
                </c:pt>
                <c:pt idx="221">
                  <c:v>7.3870705924511251</c:v>
                </c:pt>
                <c:pt idx="222">
                  <c:v>7.498777738289772</c:v>
                </c:pt>
                <c:pt idx="223">
                  <c:v>7.611045518962869</c:v>
                </c:pt>
                <c:pt idx="224">
                  <c:v>7.7238728371505507</c:v>
                </c:pt>
                <c:pt idx="225">
                  <c:v>7.8372584434561698</c:v>
                </c:pt>
                <c:pt idx="226">
                  <c:v>7.9512009318972705</c:v>
                </c:pt>
                <c:pt idx="227">
                  <c:v>8.0656987353283807</c:v>
                </c:pt>
                <c:pt idx="228">
                  <c:v>8.1807501207964908</c:v>
                </c:pt>
                <c:pt idx="229">
                  <c:v>8.2963531848301386</c:v>
                </c:pt>
                <c:pt idx="230">
                  <c:v>8.4125058486632334</c:v>
                </c:pt>
                <c:pt idx="231">
                  <c:v>8.5292058533947834</c:v>
                </c:pt>
                <c:pt idx="232">
                  <c:v>8.6464507550858762</c:v>
                </c:pt>
                <c:pt idx="233">
                  <c:v>8.7642379197954163</c:v>
                </c:pt>
                <c:pt idx="234">
                  <c:v>8.8825645185561566</c:v>
                </c:pt>
                <c:pt idx="235">
                  <c:v>9.0014275222928628</c:v>
                </c:pt>
                <c:pt idx="236">
                  <c:v>9.1208236966844698</c:v>
                </c:pt>
                <c:pt idx="237">
                  <c:v>9.2407495969722877</c:v>
                </c:pt>
                <c:pt idx="238">
                  <c:v>9.361201562716527</c:v>
                </c:pt>
                <c:pt idx="239">
                  <c:v>9.4821757125034782</c:v>
                </c:pt>
                <c:pt idx="240">
                  <c:v>9.6036679386059749</c:v>
                </c:pt>
                <c:pt idx="241">
                  <c:v>9.7256739015997891</c:v>
                </c:pt>
                <c:pt idx="242">
                  <c:v>9.8481890249389892</c:v>
                </c:pt>
                <c:pt idx="243">
                  <c:v>9.9712084894933</c:v>
                </c:pt>
                <c:pt idx="244">
                  <c:v>10.094727228050782</c:v>
                </c:pt>
                <c:pt idx="245">
                  <c:v>10.21873991978936</c:v>
                </c:pt>
                <c:pt idx="246">
                  <c:v>10.343240984720895</c:v>
                </c:pt>
                <c:pt idx="247">
                  <c:v>10.468224578111681</c:v>
                </c:pt>
                <c:pt idx="248">
                  <c:v>10.593684584883597</c:v>
                </c:pt>
                <c:pt idx="249">
                  <c:v>10.719614614000129</c:v>
                </c:pt>
                <c:pt idx="250">
                  <c:v>10.84600799284193</c:v>
                </c:pt>
                <c:pt idx="251">
                  <c:v>10.972857761576739</c:v>
                </c:pt>
                <c:pt idx="252">
                  <c:v>11.100156667528566</c:v>
                </c:pt>
                <c:pt idx="253">
                  <c:v>11.227897159551549</c:v>
                </c:pt>
                <c:pt idx="254">
                  <c:v>11.356071382413933</c:v>
                </c:pt>
                <c:pt idx="255">
                  <c:v>11.484671171197895</c:v>
                </c:pt>
                <c:pt idx="256">
                  <c:v>11.613688045721279</c:v>
                </c:pt>
                <c:pt idx="257">
                  <c:v>11.743113204987454</c:v>
                </c:pt>
                <c:pt idx="258">
                  <c:v>11.872937521669771</c:v>
                </c:pt>
                <c:pt idx="259">
                  <c:v>12.003151536637441</c:v>
                </c:pt>
                <c:pt idx="260">
                  <c:v>12.133745453529798</c:v>
                </c:pt>
                <c:pt idx="261">
                  <c:v>12.264709133386205</c:v>
                </c:pt>
                <c:pt idx="262">
                  <c:v>12.396032089339192</c:v>
                </c:pt>
                <c:pt idx="263">
                  <c:v>12.527703481378555</c:v>
                </c:pt>
                <c:pt idx="264">
                  <c:v>12.659712111194469</c:v>
                </c:pt>
                <c:pt idx="265">
                  <c:v>12.792046417107969</c:v>
                </c:pt>
                <c:pt idx="266">
                  <c:v>12.924694469097293</c:v>
                </c:pt>
                <c:pt idx="267">
                  <c:v>13.057643963928935</c:v>
                </c:pt>
                <c:pt idx="268">
                  <c:v>13.190882220402495</c:v>
                </c:pt>
                <c:pt idx="269">
                  <c:v>13.32439617471859</c:v>
                </c:pt>
                <c:pt idx="270">
                  <c:v>13.458172375979441</c:v>
                </c:pt>
                <c:pt idx="271">
                  <c:v>13.592196981831892</c:v>
                </c:pt>
                <c:pt idx="272">
                  <c:v>13.726455754262942</c:v>
                </c:pt>
                <c:pt idx="273">
                  <c:v>13.860934055558008</c:v>
                </c:pt>
                <c:pt idx="274">
                  <c:v>13.995616844432428</c:v>
                </c:pt>
                <c:pt idx="275">
                  <c:v>14.130488672346903</c:v>
                </c:pt>
                <c:pt idx="276">
                  <c:v>14.265533680017768</c:v>
                </c:pt>
                <c:pt idx="277">
                  <c:v>14.400735594133172</c:v>
                </c:pt>
                <c:pt idx="278">
                  <c:v>14.536077724286478</c:v>
                </c:pt>
                <c:pt idx="279">
                  <c:v>14.671542960138302</c:v>
                </c:pt>
                <c:pt idx="280">
                  <c:v>14.807113768818793</c:v>
                </c:pt>
                <c:pt idx="281">
                  <c:v>14.942772192581913</c:v>
                </c:pt>
                <c:pt idx="282">
                  <c:v>15.078499846723574</c:v>
                </c:pt>
                <c:pt idx="283">
                  <c:v>15.214277917775636</c:v>
                </c:pt>
                <c:pt idx="284">
                  <c:v>15.350087161987828</c:v>
                </c:pt>
                <c:pt idx="285">
                  <c:v>15.485907904109757</c:v>
                </c:pt>
                <c:pt idx="286">
                  <c:v>15.621720036485195</c:v>
                </c:pt>
                <c:pt idx="287">
                  <c:v>15.757503018470945</c:v>
                </c:pt>
                <c:pt idx="288">
                  <c:v>15.893235876192463</c:v>
                </c:pt>
                <c:pt idx="289">
                  <c:v>16.028897202648555</c:v>
                </c:pt>
                <c:pt idx="290">
                  <c:v>16.164465158177329</c:v>
                </c:pt>
                <c:pt idx="291">
                  <c:v>16.299917471295583</c:v>
                </c:pt>
                <c:pt idx="292">
                  <c:v>16.435231439923648</c:v>
                </c:pt>
                <c:pt idx="293">
                  <c:v>16.570383933007751</c:v>
                </c:pt>
                <c:pt idx="294">
                  <c:v>16.705351392551552</c:v>
                </c:pt>
                <c:pt idx="295">
                  <c:v>16.840109836068702</c:v>
                </c:pt>
                <c:pt idx="296">
                  <c:v>16.97463485946767</c:v>
                </c:pt>
                <c:pt idx="297">
                  <c:v>17.1089016403802</c:v>
                </c:pt>
                <c:pt idx="298">
                  <c:v>17.242884941944261</c:v>
                </c:pt>
                <c:pt idx="299">
                  <c:v>17.376559117052189</c:v>
                </c:pt>
                <c:pt idx="300">
                  <c:v>17.509898113074296</c:v>
                </c:pt>
                <c:pt idx="301">
                  <c:v>17.642875477067925</c:v>
                </c:pt>
                <c:pt idx="302">
                  <c:v>17.775464361481482</c:v>
                </c:pt>
                <c:pt idx="303">
                  <c:v>17.907637530362589</c:v>
                </c:pt>
                <c:pt idx="304">
                  <c:v>18.039367366078938</c:v>
                </c:pt>
                <c:pt idx="305">
                  <c:v>18.170625876560003</c:v>
                </c:pt>
                <c:pt idx="306">
                  <c:v>18.301384703067203</c:v>
                </c:pt>
                <c:pt idx="307">
                  <c:v>18.431615128499455</c:v>
                </c:pt>
                <c:pt idx="308">
                  <c:v>18.561288086240541</c:v>
                </c:pt>
                <c:pt idx="309">
                  <c:v>18.690374169553923</c:v>
                </c:pt>
                <c:pt idx="310">
                  <c:v>18.818843641530094</c:v>
                </c:pt>
                <c:pt idx="311">
                  <c:v>18.946666445590676</c:v>
                </c:pt>
                <c:pt idx="312">
                  <c:v>19.073812216552771</c:v>
                </c:pt>
                <c:pt idx="313">
                  <c:v>19.200250292256293</c:v>
                </c:pt>
                <c:pt idx="314">
                  <c:v>19.325949725756093</c:v>
                </c:pt>
                <c:pt idx="315">
                  <c:v>19.45087929807983</c:v>
                </c:pt>
                <c:pt idx="316">
                  <c:v>19.575007531551705</c:v>
                </c:pt>
                <c:pt idx="317">
                  <c:v>19.698302703681133</c:v>
                </c:pt>
                <c:pt idx="318">
                  <c:v>19.820732861614442</c:v>
                </c:pt>
                <c:pt idx="319">
                  <c:v>19.942265837146824</c:v>
                </c:pt>
                <c:pt idx="320">
                  <c:v>20.062869262290555</c:v>
                </c:pt>
                <c:pt idx="321">
                  <c:v>20.182510585394525</c:v>
                </c:pt>
                <c:pt idx="322">
                  <c:v>20.301157087809091</c:v>
                </c:pt>
                <c:pt idx="323">
                  <c:v>20.418775901088939</c:v>
                </c:pt>
                <c:pt idx="324">
                  <c:v>20.535334024725842</c:v>
                </c:pt>
                <c:pt idx="325">
                  <c:v>20.650798344401718</c:v>
                </c:pt>
                <c:pt idx="326">
                  <c:v>20.765135650751436</c:v>
                </c:pt>
                <c:pt idx="327">
                  <c:v>20.878312658623635</c:v>
                </c:pt>
                <c:pt idx="328">
                  <c:v>20.99029602682641</c:v>
                </c:pt>
                <c:pt idx="329">
                  <c:v>21.101052378343933</c:v>
                </c:pt>
                <c:pt idx="330">
                  <c:v>21.21054832100835</c:v>
                </c:pt>
                <c:pt idx="331">
                  <c:v>21.318750468610649</c:v>
                </c:pt>
                <c:pt idx="332">
                  <c:v>21.425625462432485</c:v>
                </c:pt>
                <c:pt idx="333">
                  <c:v>21.53113999318014</c:v>
                </c:pt>
                <c:pt idx="334">
                  <c:v>21.635260823300353</c:v>
                </c:pt>
                <c:pt idx="335">
                  <c:v>21.737954809656749</c:v>
                </c:pt>
                <c:pt idx="336">
                  <c:v>21.839188926544278</c:v>
                </c:pt>
                <c:pt idx="337">
                  <c:v>21.93893028901811</c:v>
                </c:pt>
                <c:pt idx="338">
                  <c:v>22.037146176512159</c:v>
                </c:pt>
                <c:pt idx="339">
                  <c:v>22.133804056721395</c:v>
                </c:pt>
                <c:pt idx="340">
                  <c:v>22.228871609721065</c:v>
                </c:pt>
                <c:pt idx="341">
                  <c:v>22.322316752294771</c:v>
                </c:pt>
                <c:pt idx="342">
                  <c:v>22.414107662442674</c:v>
                </c:pt>
                <c:pt idx="343">
                  <c:v>22.50421280403971</c:v>
                </c:pt>
                <c:pt idx="344">
                  <c:v>22.592600951613246</c:v>
                </c:pt>
                <c:pt idx="345">
                  <c:v>22.679241215208393</c:v>
                </c:pt>
                <c:pt idx="346">
                  <c:v>22.76410306530871</c:v>
                </c:pt>
                <c:pt idx="347">
                  <c:v>22.847156357778967</c:v>
                </c:pt>
                <c:pt idx="348">
                  <c:v>22.928371358796227</c:v>
                </c:pt>
                <c:pt idx="349">
                  <c:v>23.007718769734794</c:v>
                </c:pt>
                <c:pt idx="350">
                  <c:v>23.085169751969932</c:v>
                </c:pt>
                <c:pt idx="351">
                  <c:v>23.1606959515649</c:v>
                </c:pt>
                <c:pt idx="352">
                  <c:v>23.234269523805445</c:v>
                </c:pt>
                <c:pt idx="353">
                  <c:v>23.30586315754541</c:v>
                </c:pt>
                <c:pt idx="354">
                  <c:v>23.375450099327065</c:v>
                </c:pt>
                <c:pt idx="355">
                  <c:v>23.443004177239391</c:v>
                </c:pt>
                <c:pt idx="356">
                  <c:v>23.508499824477635</c:v>
                </c:pt>
                <c:pt idx="357">
                  <c:v>23.571912102567271</c:v>
                </c:pt>
                <c:pt idx="358">
                  <c:v>23.633216724215742</c:v>
                </c:pt>
                <c:pt idx="359">
                  <c:v>23.692390075755345</c:v>
                </c:pt>
                <c:pt idx="360">
                  <c:v>23.749409239141045</c:v>
                </c:pt>
                <c:pt idx="361">
                  <c:v>23.804252013467146</c:v>
                </c:pt>
                <c:pt idx="362">
                  <c:v>23.856896935967427</c:v>
                </c:pt>
                <c:pt idx="363">
                  <c:v>23.90732330246351</c:v>
                </c:pt>
                <c:pt idx="364">
                  <c:v>23.955511187227227</c:v>
                </c:pt>
                <c:pt idx="365">
                  <c:v>24.001441462223102</c:v>
                </c:pt>
                <c:pt idx="366">
                  <c:v>24.045095815698058</c:v>
                </c:pt>
                <c:pt idx="367">
                  <c:v>24.086456770086176</c:v>
                </c:pt>
                <c:pt idx="368">
                  <c:v>24.125507699197446</c:v>
                </c:pt>
                <c:pt idx="369">
                  <c:v>24.162232844660249</c:v>
                </c:pt>
                <c:pt idx="370">
                  <c:v>24.196617331588691</c:v>
                </c:pt>
                <c:pt idx="371">
                  <c:v>24.22864718344681</c:v>
                </c:pt>
                <c:pt idx="372">
                  <c:v>24.258309336083222</c:v>
                </c:pt>
                <c:pt idx="373">
                  <c:v>24.285591650910895</c:v>
                </c:pt>
                <c:pt idx="374">
                  <c:v>24.31048292720822</c:v>
                </c:pt>
                <c:pt idx="375">
                  <c:v>24.332972913519107</c:v>
                </c:pt>
                <c:pt idx="376">
                  <c:v>24.353052318131208</c:v>
                </c:pt>
                <c:pt idx="377">
                  <c:v>24.370712818613107</c:v>
                </c:pt>
                <c:pt idx="378">
                  <c:v>24.385947070392842</c:v>
                </c:pt>
                <c:pt idx="379">
                  <c:v>24.398748714361989</c:v>
                </c:pt>
                <c:pt idx="380">
                  <c:v>24.40911238349106</c:v>
                </c:pt>
                <c:pt idx="381">
                  <c:v>24.417033708443963</c:v>
                </c:pt>
                <c:pt idx="382">
                  <c:v>24.422509322180979</c:v>
                </c:pt>
                <c:pt idx="383">
                  <c:v>24.425536863541552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F9B-44CA-BB1C-F8D811DA8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114744"/>
        <c:axId val="1"/>
      </c:scatterChart>
      <c:valAx>
        <c:axId val="185114744"/>
        <c:scaling>
          <c:orientation val="minMax"/>
          <c:max val="3000"/>
          <c:min val="-1000"/>
        </c:scaling>
        <c:delete val="0"/>
        <c:axPos val="b"/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x (km, East)</a:t>
                </a:r>
              </a:p>
            </c:rich>
          </c:tx>
          <c:layout>
            <c:manualLayout>
              <c:xMode val="edge"/>
              <c:yMode val="edge"/>
              <c:x val="0.46547117056345227"/>
              <c:y val="0.9733278849403640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81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"/>
        <c:crossBetween val="midCat"/>
        <c:majorUnit val="1000"/>
        <c:minorUnit val="40"/>
      </c:valAx>
      <c:valAx>
        <c:axId val="1"/>
        <c:scaling>
          <c:orientation val="minMax"/>
          <c:max val="30"/>
          <c:min val="-10"/>
        </c:scaling>
        <c:delete val="0"/>
        <c:axPos val="l"/>
        <c:majorGridlines>
          <c:spPr>
            <a:ln w="6350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y (latitude, deg)</a:t>
                </a:r>
              </a:p>
            </c:rich>
          </c:tx>
          <c:layout>
            <c:manualLayout>
              <c:xMode val="edge"/>
              <c:yMode val="edge"/>
              <c:x val="5.6904708272144527E-3"/>
              <c:y val="0.345779272017271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14744"/>
        <c:crossesAt val="0"/>
        <c:crossBetween val="midCat"/>
        <c:majorUnit val="10"/>
        <c:minorUnit val="10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Air-parcel trajectory under Geostrophic Adjustment with varying Coriolis parameter</a:t>
            </a:r>
          </a:p>
        </c:rich>
      </c:tx>
      <c:layout>
        <c:manualLayout>
          <c:xMode val="edge"/>
          <c:yMode val="edge"/>
          <c:x val="0.17051693723069034"/>
          <c:y val="1.13122296466186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289915674488305E-2"/>
          <c:y val="5.0778895175083355E-2"/>
          <c:w val="0.92077327447804524"/>
          <c:h val="0.90761255002566565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  <a:tailEnd type="arrow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0.12094907076728627"/>
                  <c:y val="-0.31382923219330805"/>
                </c:manualLayout>
              </c:layout>
              <c:tx>
                <c:rich>
                  <a:bodyPr/>
                  <a:lstStyle/>
                  <a:p>
                    <a:fld id="{05EA2083-8788-4618-8982-5AA00F30C1D7}" type="CELLRANGE">
                      <a:rPr lang="en-US"/>
                      <a:pPr/>
                      <a:t>[CELLRANGE]</a:t>
                    </a:fld>
                    <a:endParaRPr lang="en-N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8979-4233-8B0F-41F3350802C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979-4233-8B0F-41F3350802C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979-4233-8B0F-41F3350802C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979-4233-8B0F-41F3350802C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979-4233-8B0F-41F3350802C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979-4233-8B0F-41F3350802C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979-4233-8B0F-41F3350802C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979-4233-8B0F-41F3350802C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979-4233-8B0F-41F3350802CD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979-4233-8B0F-41F3350802CD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979-4233-8B0F-41F3350802CD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979-4233-8B0F-41F3350802CD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979-4233-8B0F-41F3350802CD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979-4233-8B0F-41F3350802CD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979-4233-8B0F-41F3350802CD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979-4233-8B0F-41F3350802CD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979-4233-8B0F-41F3350802CD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979-4233-8B0F-41F3350802CD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979-4233-8B0F-41F3350802CD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979-4233-8B0F-41F3350802CD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979-4233-8B0F-41F3350802CD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979-4233-8B0F-41F3350802CD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979-4233-8B0F-41F3350802CD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8979-4233-8B0F-41F3350802CD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8979-4233-8B0F-41F3350802CD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8979-4233-8B0F-41F3350802CD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8979-4233-8B0F-41F3350802CD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8979-4233-8B0F-41F3350802CD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8979-4233-8B0F-41F3350802CD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8979-4233-8B0F-41F3350802CD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8979-4233-8B0F-41F3350802CD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8979-4233-8B0F-41F3350802CD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8979-4233-8B0F-41F3350802CD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8979-4233-8B0F-41F3350802CD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8979-4233-8B0F-41F3350802CD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8979-4233-8B0F-41F3350802CD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8979-4233-8B0F-41F3350802CD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8979-4233-8B0F-41F3350802CD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8979-4233-8B0F-41F3350802CD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8979-4233-8B0F-41F3350802CD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8979-4233-8B0F-41F3350802CD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8979-4233-8B0F-41F3350802CD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8979-4233-8B0F-41F3350802CD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8979-4233-8B0F-41F3350802CD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8979-4233-8B0F-41F3350802CD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8979-4233-8B0F-41F3350802CD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8979-4233-8B0F-41F3350802CD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8979-4233-8B0F-41F3350802CD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8979-4233-8B0F-41F3350802CD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8979-4233-8B0F-41F3350802CD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8979-4233-8B0F-41F3350802CD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8979-4233-8B0F-41F3350802CD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8979-4233-8B0F-41F3350802CD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8979-4233-8B0F-41F3350802CD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8979-4233-8B0F-41F3350802CD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8979-4233-8B0F-41F3350802CD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8979-4233-8B0F-41F3350802CD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8979-4233-8B0F-41F3350802CD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8979-4233-8B0F-41F3350802CD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8979-4233-8B0F-41F3350802CD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8979-4233-8B0F-41F3350802CD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8979-4233-8B0F-41F3350802CD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8979-4233-8B0F-41F3350802CD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8979-4233-8B0F-41F3350802CD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8979-4233-8B0F-41F3350802CD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8979-4233-8B0F-41F3350802CD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8979-4233-8B0F-41F3350802CD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8979-4233-8B0F-41F3350802CD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8979-4233-8B0F-41F3350802CD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8979-4233-8B0F-41F3350802CD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8979-4233-8B0F-41F3350802CD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8979-4233-8B0F-41F3350802CD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8979-4233-8B0F-41F3350802CD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8979-4233-8B0F-41F3350802CD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8979-4233-8B0F-41F3350802CD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8979-4233-8B0F-41F3350802CD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8979-4233-8B0F-41F3350802CD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8979-4233-8B0F-41F3350802CD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8979-4233-8B0F-41F3350802CD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8979-4233-8B0F-41F3350802CD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8979-4233-8B0F-41F3350802CD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6-8979-4233-8B0F-41F3350802CD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8979-4233-8B0F-41F3350802CD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8979-4233-8B0F-41F3350802CD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8979-4233-8B0F-41F3350802CD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8979-4233-8B0F-41F3350802CD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8979-4233-8B0F-41F3350802CD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C-8979-4233-8B0F-41F3350802CD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8979-4233-8B0F-41F3350802CD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8979-4233-8B0F-41F3350802CD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8979-4233-8B0F-41F3350802CD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8979-4233-8B0F-41F3350802CD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8979-4233-8B0F-41F3350802CD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2-8979-4233-8B0F-41F3350802CD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8979-4233-8B0F-41F3350802CD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8979-4233-8B0F-41F3350802CD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8979-4233-8B0F-41F3350802CD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8979-4233-8B0F-41F3350802CD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8979-4233-8B0F-41F3350802CD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8979-4233-8B0F-41F3350802CD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8979-4233-8B0F-41F3350802CD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8979-4233-8B0F-41F3350802CD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8979-4233-8B0F-41F3350802CD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8979-4233-8B0F-41F3350802CD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8979-4233-8B0F-41F3350802CD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8979-4233-8B0F-41F3350802CD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8979-4233-8B0F-41F3350802CD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8979-4233-8B0F-41F3350802CD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8979-4233-8B0F-41F3350802CD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8979-4233-8B0F-41F3350802CD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3-8979-4233-8B0F-41F3350802CD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4-8979-4233-8B0F-41F3350802CD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5-8979-4233-8B0F-41F3350802CD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6-8979-4233-8B0F-41F3350802CD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7-8979-4233-8B0F-41F3350802CD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8-8979-4233-8B0F-41F3350802CD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9-8979-4233-8B0F-41F3350802CD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A-8979-4233-8B0F-41F3350802CD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B-8979-4233-8B0F-41F3350802CD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C-8979-4233-8B0F-41F3350802CD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D-8979-4233-8B0F-41F3350802CD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E-8979-4233-8B0F-41F3350802CD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F-8979-4233-8B0F-41F3350802CD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0-8979-4233-8B0F-41F3350802CD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1-8979-4233-8B0F-41F3350802CD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2-8979-4233-8B0F-41F3350802CD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3-8979-4233-8B0F-41F3350802CD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4-8979-4233-8B0F-41F3350802CD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5-8979-4233-8B0F-41F3350802CD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6-8979-4233-8B0F-41F3350802CD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7-8979-4233-8B0F-41F3350802CD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8-8979-4233-8B0F-41F3350802CD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9-8979-4233-8B0F-41F3350802CD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A-8979-4233-8B0F-41F3350802CD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B-8979-4233-8B0F-41F3350802CD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C-8979-4233-8B0F-41F3350802CD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D-8979-4233-8B0F-41F3350802CD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E-8979-4233-8B0F-41F3350802CD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F-8979-4233-8B0F-41F3350802CD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0-8979-4233-8B0F-41F3350802CD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1-8979-4233-8B0F-41F3350802CD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2-8979-4233-8B0F-41F3350802CD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3-8979-4233-8B0F-41F3350802CD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4-8979-4233-8B0F-41F3350802CD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5-8979-4233-8B0F-41F3350802CD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6-8979-4233-8B0F-41F3350802CD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7-8979-4233-8B0F-41F3350802CD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8-8979-4233-8B0F-41F3350802CD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9-8979-4233-8B0F-41F3350802CD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A-8979-4233-8B0F-41F3350802CD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B-8979-4233-8B0F-41F3350802CD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C-8979-4233-8B0F-41F3350802CD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D-8979-4233-8B0F-41F3350802CD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E-8979-4233-8B0F-41F3350802CD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F-8979-4233-8B0F-41F3350802CD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0-8979-4233-8B0F-41F3350802CD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1-8979-4233-8B0F-41F3350802CD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2-8979-4233-8B0F-41F3350802CD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3-8979-4233-8B0F-41F3350802CD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4-8979-4233-8B0F-41F3350802CD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5-8979-4233-8B0F-41F3350802CD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6-8979-4233-8B0F-41F3350802CD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7-8979-4233-8B0F-41F3350802CD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8-8979-4233-8B0F-41F3350802CD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9-8979-4233-8B0F-41F3350802CD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A-8979-4233-8B0F-41F3350802CD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B-8979-4233-8B0F-41F3350802CD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C-8979-4233-8B0F-41F3350802CD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D-8979-4233-8B0F-41F3350802CD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E-8979-4233-8B0F-41F3350802CD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F-8979-4233-8B0F-41F3350802CD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0-8979-4233-8B0F-41F3350802CD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1-8979-4233-8B0F-41F3350802CD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2-8979-4233-8B0F-41F3350802CD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3-8979-4233-8B0F-41F3350802CD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4-8979-4233-8B0F-41F3350802CD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5-8979-4233-8B0F-41F3350802CD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6-8979-4233-8B0F-41F3350802CD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7-8979-4233-8B0F-41F3350802CD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8-8979-4233-8B0F-41F3350802CD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9-8979-4233-8B0F-41F3350802CD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A-8979-4233-8B0F-41F3350802CD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B-8979-4233-8B0F-41F3350802CD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C-8979-4233-8B0F-41F3350802CD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D-8979-4233-8B0F-41F3350802CD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E-8979-4233-8B0F-41F3350802CD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F-8979-4233-8B0F-41F3350802CD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0-8979-4233-8B0F-41F3350802CD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1-8979-4233-8B0F-41F3350802CD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2-8979-4233-8B0F-41F3350802CD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3-8979-4233-8B0F-41F3350802CD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4-8979-4233-8B0F-41F3350802CD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5-8979-4233-8B0F-41F3350802CD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6-8979-4233-8B0F-41F3350802CD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7-8979-4233-8B0F-41F3350802CD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8-8979-4233-8B0F-41F3350802CD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9-8979-4233-8B0F-41F3350802CD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A-8979-4233-8B0F-41F3350802CD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B-8979-4233-8B0F-41F3350802CD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C-8979-4233-8B0F-41F3350802CD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D-8979-4233-8B0F-41F3350802CD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E-8979-4233-8B0F-41F3350802CD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F-8979-4233-8B0F-41F3350802CD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0-8979-4233-8B0F-41F3350802CD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1-8979-4233-8B0F-41F3350802CD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2-8979-4233-8B0F-41F3350802CD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3-8979-4233-8B0F-41F3350802CD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4-8979-4233-8B0F-41F3350802CD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5-8979-4233-8B0F-41F3350802CD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6-8979-4233-8B0F-41F3350802CD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7-8979-4233-8B0F-41F3350802CD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8-8979-4233-8B0F-41F3350802CD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9-8979-4233-8B0F-41F3350802CD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A-8979-4233-8B0F-41F3350802CD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B-8979-4233-8B0F-41F3350802CD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C-8979-4233-8B0F-41F3350802CD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D-8979-4233-8B0F-41F3350802CD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E-8979-4233-8B0F-41F3350802CD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F-8979-4233-8B0F-41F3350802CD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0-8979-4233-8B0F-41F3350802CD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1-8979-4233-8B0F-41F3350802CD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2-8979-4233-8B0F-41F3350802CD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3-8979-4233-8B0F-41F3350802CD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4-8979-4233-8B0F-41F3350802CD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5-8979-4233-8B0F-41F3350802CD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6-8979-4233-8B0F-41F3350802CD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7-8979-4233-8B0F-41F3350802CD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8-8979-4233-8B0F-41F3350802CD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9-8979-4233-8B0F-41F3350802CD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A-8979-4233-8B0F-41F3350802CD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B-8979-4233-8B0F-41F3350802CD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C-8979-4233-8B0F-41F3350802CD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D-8979-4233-8B0F-41F3350802CD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E-8979-4233-8B0F-41F3350802CD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F-8979-4233-8B0F-41F3350802CD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0-8979-4233-8B0F-41F3350802CD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1-8979-4233-8B0F-41F3350802CD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2-8979-4233-8B0F-41F3350802CD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3-8979-4233-8B0F-41F3350802CD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4-8979-4233-8B0F-41F3350802CD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5-8979-4233-8B0F-41F3350802CD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6-8979-4233-8B0F-41F3350802CD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7-8979-4233-8B0F-41F3350802CD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8-8979-4233-8B0F-41F3350802CD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9-8979-4233-8B0F-41F3350802CD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A-8979-4233-8B0F-41F3350802CD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B-8979-4233-8B0F-41F3350802CD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C-8979-4233-8B0F-41F3350802CD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D-8979-4233-8B0F-41F3350802CD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E-8979-4233-8B0F-41F3350802CD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F-8979-4233-8B0F-41F3350802CD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0-8979-4233-8B0F-41F3350802CD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1-8979-4233-8B0F-41F3350802CD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2-8979-4233-8B0F-41F3350802CD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3-8979-4233-8B0F-41F3350802CD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4-8979-4233-8B0F-41F3350802CD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5-8979-4233-8B0F-41F3350802CD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6-8979-4233-8B0F-41F3350802CD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7-8979-4233-8B0F-41F3350802CD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8-8979-4233-8B0F-41F3350802CD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9-8979-4233-8B0F-41F3350802CD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A-8979-4233-8B0F-41F3350802CD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B-8979-4233-8B0F-41F3350802CD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C-8979-4233-8B0F-41F3350802CD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D-8979-4233-8B0F-41F3350802CD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E-8979-4233-8B0F-41F3350802CD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F-8979-4233-8B0F-41F3350802CD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0-8979-4233-8B0F-41F3350802CD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1-8979-4233-8B0F-41F3350802CD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2-8979-4233-8B0F-41F3350802CD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3-8979-4233-8B0F-41F3350802CD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4-8979-4233-8B0F-41F3350802CD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5-8979-4233-8B0F-41F3350802CD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6-8979-4233-8B0F-41F3350802CD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7-8979-4233-8B0F-41F3350802CD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8-8979-4233-8B0F-41F3350802CD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9-8979-4233-8B0F-41F3350802CD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A-8979-4233-8B0F-41F3350802CD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B-8979-4233-8B0F-41F3350802CD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C-8979-4233-8B0F-41F3350802CD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D-8979-4233-8B0F-41F3350802CD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E-8979-4233-8B0F-41F3350802CD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F-8979-4233-8B0F-41F3350802CD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0-8979-4233-8B0F-41F3350802CD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1-8979-4233-8B0F-41F3350802CD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2-8979-4233-8B0F-41F3350802CD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3-8979-4233-8B0F-41F3350802CD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4-8979-4233-8B0F-41F3350802CD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5-8979-4233-8B0F-41F3350802CD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6-8979-4233-8B0F-41F3350802CD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7-8979-4233-8B0F-41F3350802CD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8-8979-4233-8B0F-41F3350802CD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9-8979-4233-8B0F-41F3350802CD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A-8979-4233-8B0F-41F3350802CD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B-8979-4233-8B0F-41F3350802CD}"/>
                </c:ext>
              </c:extLst>
            </c:dLbl>
            <c:dLbl>
              <c:idx val="2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C-8979-4233-8B0F-41F3350802CD}"/>
                </c:ext>
              </c:extLst>
            </c:dLbl>
            <c:dLbl>
              <c:idx val="2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D-8979-4233-8B0F-41F3350802CD}"/>
                </c:ext>
              </c:extLst>
            </c:dLbl>
            <c:dLbl>
              <c:idx val="2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E-8979-4233-8B0F-41F3350802CD}"/>
                </c:ext>
              </c:extLst>
            </c:dLbl>
            <c:dLbl>
              <c:idx val="2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F-8979-4233-8B0F-41F3350802CD}"/>
                </c:ext>
              </c:extLst>
            </c:dLbl>
            <c:dLbl>
              <c:idx val="2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0-8979-4233-8B0F-41F3350802CD}"/>
                </c:ext>
              </c:extLst>
            </c:dLbl>
            <c:dLbl>
              <c:idx val="3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1-8979-4233-8B0F-41F3350802CD}"/>
                </c:ext>
              </c:extLst>
            </c:dLbl>
            <c:dLbl>
              <c:idx val="3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2-8979-4233-8B0F-41F3350802CD}"/>
                </c:ext>
              </c:extLst>
            </c:dLbl>
            <c:dLbl>
              <c:idx val="3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3-8979-4233-8B0F-41F3350802CD}"/>
                </c:ext>
              </c:extLst>
            </c:dLbl>
            <c:dLbl>
              <c:idx val="3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4-8979-4233-8B0F-41F3350802CD}"/>
                </c:ext>
              </c:extLst>
            </c:dLbl>
            <c:dLbl>
              <c:idx val="3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5-8979-4233-8B0F-41F3350802CD}"/>
                </c:ext>
              </c:extLst>
            </c:dLbl>
            <c:dLbl>
              <c:idx val="3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6-8979-4233-8B0F-41F3350802CD}"/>
                </c:ext>
              </c:extLst>
            </c:dLbl>
            <c:dLbl>
              <c:idx val="3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7-8979-4233-8B0F-41F3350802CD}"/>
                </c:ext>
              </c:extLst>
            </c:dLbl>
            <c:dLbl>
              <c:idx val="3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8-8979-4233-8B0F-41F3350802CD}"/>
                </c:ext>
              </c:extLst>
            </c:dLbl>
            <c:dLbl>
              <c:idx val="3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9-8979-4233-8B0F-41F3350802CD}"/>
                </c:ext>
              </c:extLst>
            </c:dLbl>
            <c:dLbl>
              <c:idx val="3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A-8979-4233-8B0F-41F3350802CD}"/>
                </c:ext>
              </c:extLst>
            </c:dLbl>
            <c:dLbl>
              <c:idx val="3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B-8979-4233-8B0F-41F3350802CD}"/>
                </c:ext>
              </c:extLst>
            </c:dLbl>
            <c:dLbl>
              <c:idx val="3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C-8979-4233-8B0F-41F3350802CD}"/>
                </c:ext>
              </c:extLst>
            </c:dLbl>
            <c:dLbl>
              <c:idx val="3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D-8979-4233-8B0F-41F3350802CD}"/>
                </c:ext>
              </c:extLst>
            </c:dLbl>
            <c:dLbl>
              <c:idx val="3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E-8979-4233-8B0F-41F3350802CD}"/>
                </c:ext>
              </c:extLst>
            </c:dLbl>
            <c:dLbl>
              <c:idx val="3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F-8979-4233-8B0F-41F3350802CD}"/>
                </c:ext>
              </c:extLst>
            </c:dLbl>
            <c:dLbl>
              <c:idx val="3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0-8979-4233-8B0F-41F3350802CD}"/>
                </c:ext>
              </c:extLst>
            </c:dLbl>
            <c:dLbl>
              <c:idx val="3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1-8979-4233-8B0F-41F3350802CD}"/>
                </c:ext>
              </c:extLst>
            </c:dLbl>
            <c:dLbl>
              <c:idx val="3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2-8979-4233-8B0F-41F3350802CD}"/>
                </c:ext>
              </c:extLst>
            </c:dLbl>
            <c:dLbl>
              <c:idx val="3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3-8979-4233-8B0F-41F3350802CD}"/>
                </c:ext>
              </c:extLst>
            </c:dLbl>
            <c:dLbl>
              <c:idx val="3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4-8979-4233-8B0F-41F3350802CD}"/>
                </c:ext>
              </c:extLst>
            </c:dLbl>
            <c:dLbl>
              <c:idx val="3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5-8979-4233-8B0F-41F3350802CD}"/>
                </c:ext>
              </c:extLst>
            </c:dLbl>
            <c:dLbl>
              <c:idx val="3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6-8979-4233-8B0F-41F3350802CD}"/>
                </c:ext>
              </c:extLst>
            </c:dLbl>
            <c:dLbl>
              <c:idx val="3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7-8979-4233-8B0F-41F3350802CD}"/>
                </c:ext>
              </c:extLst>
            </c:dLbl>
            <c:dLbl>
              <c:idx val="3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8-8979-4233-8B0F-41F3350802CD}"/>
                </c:ext>
              </c:extLst>
            </c:dLbl>
            <c:dLbl>
              <c:idx val="3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9-8979-4233-8B0F-41F3350802CD}"/>
                </c:ext>
              </c:extLst>
            </c:dLbl>
            <c:dLbl>
              <c:idx val="3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A-8979-4233-8B0F-41F3350802CD}"/>
                </c:ext>
              </c:extLst>
            </c:dLbl>
            <c:dLbl>
              <c:idx val="3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B-8979-4233-8B0F-41F3350802CD}"/>
                </c:ext>
              </c:extLst>
            </c:dLbl>
            <c:dLbl>
              <c:idx val="3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C-8979-4233-8B0F-41F3350802CD}"/>
                </c:ext>
              </c:extLst>
            </c:dLbl>
            <c:dLbl>
              <c:idx val="3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D-8979-4233-8B0F-41F3350802CD}"/>
                </c:ext>
              </c:extLst>
            </c:dLbl>
            <c:dLbl>
              <c:idx val="3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E-8979-4233-8B0F-41F3350802CD}"/>
                </c:ext>
              </c:extLst>
            </c:dLbl>
            <c:dLbl>
              <c:idx val="3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F-8979-4233-8B0F-41F3350802CD}"/>
                </c:ext>
              </c:extLst>
            </c:dLbl>
            <c:dLbl>
              <c:idx val="3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0-8979-4233-8B0F-41F3350802CD}"/>
                </c:ext>
              </c:extLst>
            </c:dLbl>
            <c:dLbl>
              <c:idx val="3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1-8979-4233-8B0F-41F3350802CD}"/>
                </c:ext>
              </c:extLst>
            </c:dLbl>
            <c:dLbl>
              <c:idx val="3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2-8979-4233-8B0F-41F3350802CD}"/>
                </c:ext>
              </c:extLst>
            </c:dLbl>
            <c:dLbl>
              <c:idx val="3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79-4233-8B0F-41F3350802CD}"/>
                </c:ext>
              </c:extLst>
            </c:dLbl>
            <c:dLbl>
              <c:idx val="3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979-4233-8B0F-41F3350802CD}"/>
                </c:ext>
              </c:extLst>
            </c:dLbl>
            <c:dLbl>
              <c:idx val="3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3-8979-4233-8B0F-41F3350802CD}"/>
                </c:ext>
              </c:extLst>
            </c:dLbl>
            <c:dLbl>
              <c:idx val="3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979-4233-8B0F-41F3350802CD}"/>
                </c:ext>
              </c:extLst>
            </c:dLbl>
            <c:dLbl>
              <c:idx val="3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4-8979-4233-8B0F-41F3350802CD}"/>
                </c:ext>
              </c:extLst>
            </c:dLbl>
            <c:dLbl>
              <c:idx val="3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5-8979-4233-8B0F-41F3350802CD}"/>
                </c:ext>
              </c:extLst>
            </c:dLbl>
            <c:dLbl>
              <c:idx val="3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6-8979-4233-8B0F-41F3350802CD}"/>
                </c:ext>
              </c:extLst>
            </c:dLbl>
            <c:dLbl>
              <c:idx val="3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7-8979-4233-8B0F-41F3350802CD}"/>
                </c:ext>
              </c:extLst>
            </c:dLbl>
            <c:dLbl>
              <c:idx val="3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8-8979-4233-8B0F-41F3350802CD}"/>
                </c:ext>
              </c:extLst>
            </c:dLbl>
            <c:dLbl>
              <c:idx val="3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9-8979-4233-8B0F-41F3350802CD}"/>
                </c:ext>
              </c:extLst>
            </c:dLbl>
            <c:dLbl>
              <c:idx val="3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A-8979-4233-8B0F-41F3350802CD}"/>
                </c:ext>
              </c:extLst>
            </c:dLbl>
            <c:dLbl>
              <c:idx val="3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B-8979-4233-8B0F-41F3350802CD}"/>
                </c:ext>
              </c:extLst>
            </c:dLbl>
            <c:dLbl>
              <c:idx val="3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C-8979-4233-8B0F-41F3350802CD}"/>
                </c:ext>
              </c:extLst>
            </c:dLbl>
            <c:dLbl>
              <c:idx val="3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D-8979-4233-8B0F-41F3350802CD}"/>
                </c:ext>
              </c:extLst>
            </c:dLbl>
            <c:dLbl>
              <c:idx val="3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E-8979-4233-8B0F-41F3350802CD}"/>
                </c:ext>
              </c:extLst>
            </c:dLbl>
            <c:dLbl>
              <c:idx val="3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F-8979-4233-8B0F-41F3350802CD}"/>
                </c:ext>
              </c:extLst>
            </c:dLbl>
            <c:dLbl>
              <c:idx val="3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0-8979-4233-8B0F-41F3350802CD}"/>
                </c:ext>
              </c:extLst>
            </c:dLbl>
            <c:dLbl>
              <c:idx val="3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1-8979-4233-8B0F-41F3350802CD}"/>
                </c:ext>
              </c:extLst>
            </c:dLbl>
            <c:dLbl>
              <c:idx val="3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2-8979-4233-8B0F-41F3350802CD}"/>
                </c:ext>
              </c:extLst>
            </c:dLbl>
            <c:dLbl>
              <c:idx val="3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3-8979-4233-8B0F-41F3350802CD}"/>
                </c:ext>
              </c:extLst>
            </c:dLbl>
            <c:dLbl>
              <c:idx val="3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4-8979-4233-8B0F-41F3350802CD}"/>
                </c:ext>
              </c:extLst>
            </c:dLbl>
            <c:dLbl>
              <c:idx val="3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5-8979-4233-8B0F-41F3350802CD}"/>
                </c:ext>
              </c:extLst>
            </c:dLbl>
            <c:dLbl>
              <c:idx val="3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6-8979-4233-8B0F-41F3350802CD}"/>
                </c:ext>
              </c:extLst>
            </c:dLbl>
            <c:dLbl>
              <c:idx val="3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7-8979-4233-8B0F-41F3350802CD}"/>
                </c:ext>
              </c:extLst>
            </c:dLbl>
            <c:dLbl>
              <c:idx val="3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8-8979-4233-8B0F-41F3350802CD}"/>
                </c:ext>
              </c:extLst>
            </c:dLbl>
            <c:dLbl>
              <c:idx val="3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9-8979-4233-8B0F-41F3350802CD}"/>
                </c:ext>
              </c:extLst>
            </c:dLbl>
            <c:dLbl>
              <c:idx val="3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A-8979-4233-8B0F-41F3350802CD}"/>
                </c:ext>
              </c:extLst>
            </c:dLbl>
            <c:dLbl>
              <c:idx val="3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B-8979-4233-8B0F-41F3350802CD}"/>
                </c:ext>
              </c:extLst>
            </c:dLbl>
            <c:dLbl>
              <c:idx val="3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C-8979-4233-8B0F-41F3350802CD}"/>
                </c:ext>
              </c:extLst>
            </c:dLbl>
            <c:dLbl>
              <c:idx val="3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D-8979-4233-8B0F-41F3350802CD}"/>
                </c:ext>
              </c:extLst>
            </c:dLbl>
            <c:dLbl>
              <c:idx val="3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E-8979-4233-8B0F-41F3350802CD}"/>
                </c:ext>
              </c:extLst>
            </c:dLbl>
            <c:dLbl>
              <c:idx val="3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F-8979-4233-8B0F-41F3350802CD}"/>
                </c:ext>
              </c:extLst>
            </c:dLbl>
            <c:dLbl>
              <c:idx val="3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0-8979-4233-8B0F-41F3350802CD}"/>
                </c:ext>
              </c:extLst>
            </c:dLbl>
            <c:dLbl>
              <c:idx val="3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1-8979-4233-8B0F-41F3350802CD}"/>
                </c:ext>
              </c:extLst>
            </c:dLbl>
            <c:dLbl>
              <c:idx val="3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2-8979-4233-8B0F-41F3350802CD}"/>
                </c:ext>
              </c:extLst>
            </c:dLbl>
            <c:dLbl>
              <c:idx val="3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3-8979-4233-8B0F-41F3350802CD}"/>
                </c:ext>
              </c:extLst>
            </c:dLbl>
            <c:dLbl>
              <c:idx val="3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4-8979-4233-8B0F-41F3350802CD}"/>
                </c:ext>
              </c:extLst>
            </c:dLbl>
            <c:dLbl>
              <c:idx val="3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5-8979-4233-8B0F-41F3350802CD}"/>
                </c:ext>
              </c:extLst>
            </c:dLbl>
            <c:dLbl>
              <c:idx val="3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6-8979-4233-8B0F-41F3350802CD}"/>
                </c:ext>
              </c:extLst>
            </c:dLbl>
            <c:dLbl>
              <c:idx val="3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7-8979-4233-8B0F-41F3350802CD}"/>
                </c:ext>
              </c:extLst>
            </c:dLbl>
            <c:dLbl>
              <c:idx val="3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8-8979-4233-8B0F-41F3350802CD}"/>
                </c:ext>
              </c:extLst>
            </c:dLbl>
            <c:dLbl>
              <c:idx val="3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9-8979-4233-8B0F-41F3350802CD}"/>
                </c:ext>
              </c:extLst>
            </c:dLbl>
            <c:dLbl>
              <c:idx val="3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A-8979-4233-8B0F-41F3350802CD}"/>
                </c:ext>
              </c:extLst>
            </c:dLbl>
            <c:dLbl>
              <c:idx val="3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B-8979-4233-8B0F-41F3350802CD}"/>
                </c:ext>
              </c:extLst>
            </c:dLbl>
            <c:dLbl>
              <c:idx val="3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C-8979-4233-8B0F-41F3350802CD}"/>
                </c:ext>
              </c:extLst>
            </c:dLbl>
            <c:dLbl>
              <c:idx val="3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D-8979-4233-8B0F-41F3350802CD}"/>
                </c:ext>
              </c:extLst>
            </c:dLbl>
            <c:dLbl>
              <c:idx val="3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E-8979-4233-8B0F-41F3350802CD}"/>
                </c:ext>
              </c:extLst>
            </c:dLbl>
            <c:dLbl>
              <c:idx val="3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F-8979-4233-8B0F-41F3350802CD}"/>
                </c:ext>
              </c:extLst>
            </c:dLbl>
            <c:dLbl>
              <c:idx val="3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0-8979-4233-8B0F-41F3350802CD}"/>
                </c:ext>
              </c:extLst>
            </c:dLbl>
            <c:dLbl>
              <c:idx val="3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81-8979-4233-8B0F-41F3350802C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>
                      <a:noFill/>
                    </a:ln>
                  </c:spPr>
                </c15:leaderLines>
              </c:ext>
            </c:extLst>
          </c:dLbls>
          <c:xVal>
            <c:numRef>
              <c:f>'Traj 1'!$D$17:$D$400</c:f>
              <c:numCache>
                <c:formatCode>0</c:formatCode>
                <c:ptCount val="3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2.4414062500000001E-7</c:v>
                </c:pt>
                <c:pt idx="16">
                  <c:v>4.8828125000000001E-7</c:v>
                </c:pt>
                <c:pt idx="17">
                  <c:v>4.8828125000000001E-7</c:v>
                </c:pt>
                <c:pt idx="18">
                  <c:v>4.8828125000000001E-7</c:v>
                </c:pt>
                <c:pt idx="19">
                  <c:v>7.3242187500000002E-7</c:v>
                </c:pt>
                <c:pt idx="20">
                  <c:v>9.7656250000000002E-7</c:v>
                </c:pt>
                <c:pt idx="21">
                  <c:v>9.7656250000000002E-7</c:v>
                </c:pt>
                <c:pt idx="22">
                  <c:v>1.220703125E-6</c:v>
                </c:pt>
                <c:pt idx="23">
                  <c:v>1.46484375E-6</c:v>
                </c:pt>
                <c:pt idx="24">
                  <c:v>1.46484375E-6</c:v>
                </c:pt>
                <c:pt idx="25">
                  <c:v>1.46484375E-6</c:v>
                </c:pt>
                <c:pt idx="26">
                  <c:v>1.708984375E-6</c:v>
                </c:pt>
                <c:pt idx="27">
                  <c:v>1.953125E-6</c:v>
                </c:pt>
                <c:pt idx="28">
                  <c:v>2.1972656250000003E-6</c:v>
                </c:pt>
                <c:pt idx="29">
                  <c:v>2.1972656250000003E-6</c:v>
                </c:pt>
                <c:pt idx="30">
                  <c:v>2.1972656250000003E-6</c:v>
                </c:pt>
                <c:pt idx="31">
                  <c:v>2.1972656250000003E-6</c:v>
                </c:pt>
                <c:pt idx="32">
                  <c:v>2.1972656250000003E-6</c:v>
                </c:pt>
                <c:pt idx="33">
                  <c:v>2.1972656250000003E-6</c:v>
                </c:pt>
                <c:pt idx="34">
                  <c:v>2.1972656250000003E-6</c:v>
                </c:pt>
                <c:pt idx="35">
                  <c:v>2.1972656250000003E-6</c:v>
                </c:pt>
                <c:pt idx="36">
                  <c:v>2.1972656250000003E-6</c:v>
                </c:pt>
                <c:pt idx="37">
                  <c:v>2.1972656250000003E-6</c:v>
                </c:pt>
                <c:pt idx="38">
                  <c:v>2.1972656250000003E-6</c:v>
                </c:pt>
                <c:pt idx="39">
                  <c:v>2.1972656250000003E-6</c:v>
                </c:pt>
                <c:pt idx="40">
                  <c:v>2.1972656250000003E-6</c:v>
                </c:pt>
                <c:pt idx="41">
                  <c:v>2.1972656250000003E-6</c:v>
                </c:pt>
                <c:pt idx="42">
                  <c:v>2.1972656250000003E-6</c:v>
                </c:pt>
                <c:pt idx="43">
                  <c:v>2.1972656250000003E-6</c:v>
                </c:pt>
                <c:pt idx="44">
                  <c:v>2.1972656250000003E-6</c:v>
                </c:pt>
                <c:pt idx="45">
                  <c:v>2.1972656250000003E-6</c:v>
                </c:pt>
                <c:pt idx="46">
                  <c:v>2.1972656250000003E-6</c:v>
                </c:pt>
                <c:pt idx="47">
                  <c:v>2.1972656250000003E-6</c:v>
                </c:pt>
                <c:pt idx="48">
                  <c:v>2.1972656250000003E-6</c:v>
                </c:pt>
                <c:pt idx="49">
                  <c:v>2.1972656250000003E-6</c:v>
                </c:pt>
                <c:pt idx="50">
                  <c:v>2.1972656250000003E-6</c:v>
                </c:pt>
                <c:pt idx="51">
                  <c:v>2.1972656250000003E-6</c:v>
                </c:pt>
                <c:pt idx="52">
                  <c:v>2.1972656250000003E-6</c:v>
                </c:pt>
                <c:pt idx="53">
                  <c:v>2.1972656250000003E-6</c:v>
                </c:pt>
                <c:pt idx="54">
                  <c:v>2.1972656250000003E-6</c:v>
                </c:pt>
                <c:pt idx="55">
                  <c:v>2.6855468750000003E-6</c:v>
                </c:pt>
                <c:pt idx="56">
                  <c:v>2.6855468750000003E-6</c:v>
                </c:pt>
                <c:pt idx="57">
                  <c:v>2.6855468750000003E-6</c:v>
                </c:pt>
                <c:pt idx="58">
                  <c:v>2.6855468750000003E-6</c:v>
                </c:pt>
                <c:pt idx="59">
                  <c:v>2.6855468750000003E-6</c:v>
                </c:pt>
                <c:pt idx="60">
                  <c:v>2.6855468750000003E-6</c:v>
                </c:pt>
                <c:pt idx="61">
                  <c:v>2.6855468750000003E-6</c:v>
                </c:pt>
                <c:pt idx="62">
                  <c:v>2.6855468750000003E-6</c:v>
                </c:pt>
                <c:pt idx="63">
                  <c:v>2.6855468750000003E-6</c:v>
                </c:pt>
                <c:pt idx="64">
                  <c:v>2.6855468750000003E-6</c:v>
                </c:pt>
                <c:pt idx="65">
                  <c:v>2.6855468750000003E-6</c:v>
                </c:pt>
                <c:pt idx="66">
                  <c:v>2.6855468750000003E-6</c:v>
                </c:pt>
                <c:pt idx="67">
                  <c:v>2.6855468750000003E-6</c:v>
                </c:pt>
                <c:pt idx="68">
                  <c:v>2.6855468750000003E-6</c:v>
                </c:pt>
                <c:pt idx="69">
                  <c:v>2.6855468750000003E-6</c:v>
                </c:pt>
                <c:pt idx="70">
                  <c:v>2.6855468750000003E-6</c:v>
                </c:pt>
                <c:pt idx="71">
                  <c:v>2.6855468750000003E-6</c:v>
                </c:pt>
                <c:pt idx="72">
                  <c:v>2.6855468750000003E-6</c:v>
                </c:pt>
                <c:pt idx="73">
                  <c:v>2.6855468750000003E-6</c:v>
                </c:pt>
                <c:pt idx="74">
                  <c:v>2.6855468750000003E-6</c:v>
                </c:pt>
                <c:pt idx="75">
                  <c:v>2.6855468750000003E-6</c:v>
                </c:pt>
                <c:pt idx="76">
                  <c:v>2.6855468750000003E-6</c:v>
                </c:pt>
                <c:pt idx="77">
                  <c:v>2.6855468750000003E-6</c:v>
                </c:pt>
                <c:pt idx="78">
                  <c:v>2.6855468750000003E-6</c:v>
                </c:pt>
                <c:pt idx="79">
                  <c:v>2.6855468750000003E-6</c:v>
                </c:pt>
                <c:pt idx="80">
                  <c:v>2.6855468750000003E-6</c:v>
                </c:pt>
                <c:pt idx="81">
                  <c:v>2.6855468750000003E-6</c:v>
                </c:pt>
                <c:pt idx="82">
                  <c:v>2.6855468750000003E-6</c:v>
                </c:pt>
                <c:pt idx="83">
                  <c:v>2.6855468750000003E-6</c:v>
                </c:pt>
                <c:pt idx="84">
                  <c:v>2.6855468750000003E-6</c:v>
                </c:pt>
                <c:pt idx="85">
                  <c:v>2.6855468750000003E-6</c:v>
                </c:pt>
                <c:pt idx="86">
                  <c:v>2.6855468750000003E-6</c:v>
                </c:pt>
                <c:pt idx="87">
                  <c:v>2.6855468750000003E-6</c:v>
                </c:pt>
                <c:pt idx="88">
                  <c:v>2.6855468750000003E-6</c:v>
                </c:pt>
                <c:pt idx="89">
                  <c:v>2.6855468750000003E-6</c:v>
                </c:pt>
                <c:pt idx="90">
                  <c:v>2.6855468750000003E-6</c:v>
                </c:pt>
                <c:pt idx="91">
                  <c:v>2.6855468750000003E-6</c:v>
                </c:pt>
                <c:pt idx="92">
                  <c:v>2.6855468750000003E-6</c:v>
                </c:pt>
                <c:pt idx="93">
                  <c:v>2.6855468750000003E-6</c:v>
                </c:pt>
                <c:pt idx="94">
                  <c:v>2.6855468750000003E-6</c:v>
                </c:pt>
                <c:pt idx="95">
                  <c:v>2.6855468750000003E-6</c:v>
                </c:pt>
                <c:pt idx="96">
                  <c:v>2.6855468750000003E-6</c:v>
                </c:pt>
                <c:pt idx="97">
                  <c:v>2.6855468750000003E-6</c:v>
                </c:pt>
                <c:pt idx="98">
                  <c:v>2.6855468750000003E-6</c:v>
                </c:pt>
                <c:pt idx="99">
                  <c:v>2.6855468750000003E-6</c:v>
                </c:pt>
                <c:pt idx="100">
                  <c:v>2.6855468750000003E-6</c:v>
                </c:pt>
                <c:pt idx="101">
                  <c:v>2.6855468750000003E-6</c:v>
                </c:pt>
                <c:pt idx="102">
                  <c:v>2.6855468750000003E-6</c:v>
                </c:pt>
                <c:pt idx="103">
                  <c:v>2.6855468750000003E-6</c:v>
                </c:pt>
                <c:pt idx="104">
                  <c:v>2.6855468750000003E-6</c:v>
                </c:pt>
                <c:pt idx="105">
                  <c:v>2.6855468750000003E-6</c:v>
                </c:pt>
                <c:pt idx="106">
                  <c:v>2.6855468750000003E-6</c:v>
                </c:pt>
                <c:pt idx="107">
                  <c:v>2.6855468750000003E-6</c:v>
                </c:pt>
                <c:pt idx="108">
                  <c:v>2.6855468750000003E-6</c:v>
                </c:pt>
                <c:pt idx="109">
                  <c:v>2.6855468750000003E-6</c:v>
                </c:pt>
                <c:pt idx="110">
                  <c:v>2.6855468750000003E-6</c:v>
                </c:pt>
                <c:pt idx="111">
                  <c:v>2.6855468750000003E-6</c:v>
                </c:pt>
                <c:pt idx="112">
                  <c:v>2.6855468750000003E-6</c:v>
                </c:pt>
                <c:pt idx="113">
                  <c:v>2.6855468750000003E-6</c:v>
                </c:pt>
                <c:pt idx="114">
                  <c:v>2.6855468750000003E-6</c:v>
                </c:pt>
                <c:pt idx="115">
                  <c:v>2.6855468750000003E-6</c:v>
                </c:pt>
                <c:pt idx="116">
                  <c:v>2.6855468750000003E-6</c:v>
                </c:pt>
                <c:pt idx="117">
                  <c:v>2.6855468750000003E-6</c:v>
                </c:pt>
                <c:pt idx="118">
                  <c:v>2.6855468750000003E-6</c:v>
                </c:pt>
                <c:pt idx="119">
                  <c:v>2.6855468750000003E-6</c:v>
                </c:pt>
                <c:pt idx="120">
                  <c:v>2.6855468750000003E-6</c:v>
                </c:pt>
                <c:pt idx="121">
                  <c:v>2.6855468750000003E-6</c:v>
                </c:pt>
                <c:pt idx="122">
                  <c:v>2.6855468750000003E-6</c:v>
                </c:pt>
                <c:pt idx="123">
                  <c:v>2.6855468750000003E-6</c:v>
                </c:pt>
                <c:pt idx="124">
                  <c:v>2.6855468750000003E-6</c:v>
                </c:pt>
                <c:pt idx="125">
                  <c:v>2.6855468750000003E-6</c:v>
                </c:pt>
                <c:pt idx="126">
                  <c:v>2.6855468750000003E-6</c:v>
                </c:pt>
                <c:pt idx="127">
                  <c:v>2.6855468750000003E-6</c:v>
                </c:pt>
                <c:pt idx="128">
                  <c:v>2.6855468750000003E-6</c:v>
                </c:pt>
                <c:pt idx="129">
                  <c:v>2.6855468750000003E-6</c:v>
                </c:pt>
                <c:pt idx="130">
                  <c:v>2.6855468750000003E-6</c:v>
                </c:pt>
                <c:pt idx="131">
                  <c:v>2.6855468750000003E-6</c:v>
                </c:pt>
                <c:pt idx="132">
                  <c:v>2.6855468750000003E-6</c:v>
                </c:pt>
                <c:pt idx="133">
                  <c:v>2.6855468750000003E-6</c:v>
                </c:pt>
                <c:pt idx="134">
                  <c:v>2.6855468750000003E-6</c:v>
                </c:pt>
                <c:pt idx="135">
                  <c:v>2.6855468750000003E-6</c:v>
                </c:pt>
                <c:pt idx="136">
                  <c:v>4.7058360278606412E-4</c:v>
                </c:pt>
                <c:pt idx="137">
                  <c:v>2.1184741407632829E-3</c:v>
                </c:pt>
                <c:pt idx="138">
                  <c:v>5.4383931457996368E-3</c:v>
                </c:pt>
                <c:pt idx="139">
                  <c:v>1.0933190632611514E-2</c:v>
                </c:pt>
                <c:pt idx="140">
                  <c:v>1.9116666063666344E-2</c:v>
                </c:pt>
                <c:pt idx="141">
                  <c:v>3.0513705432415009E-2</c:v>
                </c:pt>
                <c:pt idx="142">
                  <c:v>4.5660419952124359E-2</c:v>
                </c:pt>
                <c:pt idx="143">
                  <c:v>6.510428632237017E-2</c:v>
                </c:pt>
                <c:pt idx="144">
                  <c:v>8.9404288593679659E-2</c:v>
                </c:pt>
                <c:pt idx="145">
                  <c:v>0.11913106161914765</c:v>
                </c:pt>
                <c:pt idx="146">
                  <c:v>0.1548670360352844</c:v>
                </c:pt>
                <c:pt idx="147">
                  <c:v>0.19720658479258418</c:v>
                </c:pt>
                <c:pt idx="148">
                  <c:v>0.24675617120228707</c:v>
                </c:pt>
                <c:pt idx="149">
                  <c:v>0.30413449846394358</c:v>
                </c:pt>
                <c:pt idx="150">
                  <c:v>0.36997266064770518</c:v>
                </c:pt>
                <c:pt idx="151">
                  <c:v>0.44491429512016473</c:v>
                </c:pt>
                <c:pt idx="152">
                  <c:v>0.52961573634669179</c:v>
                </c:pt>
                <c:pt idx="153">
                  <c:v>0.62474617107491937</c:v>
                </c:pt>
                <c:pt idx="154">
                  <c:v>0.73098779481370002</c:v>
                </c:pt>
                <c:pt idx="155">
                  <c:v>0.84903596960194405</c:v>
                </c:pt>
                <c:pt idx="156">
                  <c:v>0.97959938299283378</c:v>
                </c:pt>
                <c:pt idx="157">
                  <c:v>1.1234002082254737</c:v>
                </c:pt>
                <c:pt idx="158">
                  <c:v>1.2811742655131966</c:v>
                </c:pt>
                <c:pt idx="159">
                  <c:v>1.4536711843861267</c:v>
                </c:pt>
                <c:pt idx="160">
                  <c:v>1.6416545670479537</c:v>
                </c:pt>
                <c:pt idx="161">
                  <c:v>1.8459021526528523</c:v>
                </c:pt>
                <c:pt idx="162">
                  <c:v>2.0672059824513274</c:v>
                </c:pt>
                <c:pt idx="163">
                  <c:v>2.3063725657146428</c:v>
                </c:pt>
                <c:pt idx="164">
                  <c:v>2.5642230463596065</c:v>
                </c:pt>
                <c:pt idx="165">
                  <c:v>2.8415933702066543</c:v>
                </c:pt>
                <c:pt idx="166">
                  <c:v>3.1393344527352602</c:v>
                </c:pt>
                <c:pt idx="167">
                  <c:v>3.4583123473003505</c:v>
                </c:pt>
                <c:pt idx="168">
                  <c:v>3.7994084136467428</c:v>
                </c:pt>
                <c:pt idx="169">
                  <c:v>4.1635194866647947</c:v>
                </c:pt>
                <c:pt idx="170">
                  <c:v>4.5515580452345317</c:v>
                </c:pt>
                <c:pt idx="171">
                  <c:v>4.9644523810707035</c:v>
                </c:pt>
                <c:pt idx="172">
                  <c:v>5.4031467674132436</c:v>
                </c:pt>
                <c:pt idx="173">
                  <c:v>5.868601627452299</c:v>
                </c:pt>
                <c:pt idx="174">
                  <c:v>6.3617937023406848</c:v>
                </c:pt>
                <c:pt idx="175">
                  <c:v>6.8837162186466152</c:v>
                </c:pt>
                <c:pt idx="176">
                  <c:v>7.4353790550907135</c:v>
                </c:pt>
                <c:pt idx="177">
                  <c:v>8.0178089084173543</c:v>
                </c:pt>
                <c:pt idx="178">
                  <c:v>8.6320494582201341</c:v>
                </c:pt>
                <c:pt idx="179">
                  <c:v>9.2791615305556903</c:v>
                </c:pt>
                <c:pt idx="180">
                  <c:v>9.960223260151686</c:v>
                </c:pt>
                <c:pt idx="181">
                  <c:v>10.676330251026432</c:v>
                </c:pt>
                <c:pt idx="182">
                  <c:v>11.428595735313369</c:v>
                </c:pt>
                <c:pt idx="183">
                  <c:v>12.218150730085092</c:v>
                </c:pt>
                <c:pt idx="184">
                  <c:v>13.046144191954284</c:v>
                </c:pt>
                <c:pt idx="185">
                  <c:v>13.913743169231338</c:v>
                </c:pt>
                <c:pt idx="186">
                  <c:v>14.82213295139605</c:v>
                </c:pt>
                <c:pt idx="187">
                  <c:v>15.772517215637489</c:v>
                </c:pt>
                <c:pt idx="188">
                  <c:v>16.766118170210625</c:v>
                </c:pt>
                <c:pt idx="189">
                  <c:v>17.804176694341002</c:v>
                </c:pt>
                <c:pt idx="190">
                  <c:v>18.887952474401331</c:v>
                </c:pt>
                <c:pt idx="191">
                  <c:v>20.018724136073139</c:v>
                </c:pt>
                <c:pt idx="192">
                  <c:v>21.197789372195952</c:v>
                </c:pt>
                <c:pt idx="193">
                  <c:v>22.426465065999885</c:v>
                </c:pt>
                <c:pt idx="194">
                  <c:v>23.706087409395256</c:v>
                </c:pt>
                <c:pt idx="195">
                  <c:v>25.038012015996031</c:v>
                </c:pt>
                <c:pt idx="196">
                  <c:v>26.423614028528796</c:v>
                </c:pt>
                <c:pt idx="197">
                  <c:v>27.864288220277984</c:v>
                </c:pt>
                <c:pt idx="198">
                  <c:v>29.361449090197215</c:v>
                </c:pt>
                <c:pt idx="199">
                  <c:v>30.916530951319725</c:v>
                </c:pt>
                <c:pt idx="200">
                  <c:v>32.530988012057257</c:v>
                </c:pt>
                <c:pt idx="201">
                  <c:v>34.20629445000877</c:v>
                </c:pt>
                <c:pt idx="202">
                  <c:v>35.943944477849634</c:v>
                </c:pt>
                <c:pt idx="203">
                  <c:v>37.745452400875273</c:v>
                </c:pt>
                <c:pt idx="204">
                  <c:v>39.612352665762415</c:v>
                </c:pt>
                <c:pt idx="205">
                  <c:v>41.546199900097214</c:v>
                </c:pt>
                <c:pt idx="206">
                  <c:v>43.548568942194805</c:v>
                </c:pt>
                <c:pt idx="207">
                  <c:v>45.621054860737644</c:v>
                </c:pt>
                <c:pt idx="208">
                  <c:v>47.765272963744124</c:v>
                </c:pt>
                <c:pt idx="209">
                  <c:v>49.982858796353916</c:v>
                </c:pt>
                <c:pt idx="210">
                  <c:v>52.275468126915861</c:v>
                </c:pt>
                <c:pt idx="211">
                  <c:v>54.644776920846198</c:v>
                </c:pt>
                <c:pt idx="212">
                  <c:v>57.092481301713732</c:v>
                </c:pt>
                <c:pt idx="213">
                  <c:v>59.620297498995434</c:v>
                </c:pt>
                <c:pt idx="214">
                  <c:v>62.229961781926917</c:v>
                </c:pt>
                <c:pt idx="215">
                  <c:v>64.923230378868993</c:v>
                </c:pt>
                <c:pt idx="216">
                  <c:v>67.701879381597507</c:v>
                </c:pt>
                <c:pt idx="217">
                  <c:v>70.567704633900433</c:v>
                </c:pt>
                <c:pt idx="218">
                  <c:v>73.522521603871141</c:v>
                </c:pt>
                <c:pt idx="219">
                  <c:v>76.568165239256345</c:v>
                </c:pt>
                <c:pt idx="220">
                  <c:v>79.706489805227619</c:v>
                </c:pt>
                <c:pt idx="221">
                  <c:v>82.93936870390597</c:v>
                </c:pt>
                <c:pt idx="222">
                  <c:v>86.26869427499409</c:v>
                </c:pt>
                <c:pt idx="223">
                  <c:v>89.696377576821035</c:v>
                </c:pt>
                <c:pt idx="224">
                  <c:v>93.22434814712453</c:v>
                </c:pt>
                <c:pt idx="225">
                  <c:v>96.854553742879318</c:v>
                </c:pt>
                <c:pt idx="226">
                  <c:v>100.58896005845862</c:v>
                </c:pt>
                <c:pt idx="227">
                  <c:v>104.42955042142398</c:v>
                </c:pt>
                <c:pt idx="228">
                  <c:v>108.37832546522516</c:v>
                </c:pt>
                <c:pt idx="229">
                  <c:v>112.43730277808291</c:v>
                </c:pt>
                <c:pt idx="230">
                  <c:v>116.60851652732515</c:v>
                </c:pt>
                <c:pt idx="231">
                  <c:v>120.89401705844142</c:v>
                </c:pt>
                <c:pt idx="232">
                  <c:v>125.29587046811916</c:v>
                </c:pt>
                <c:pt idx="233">
                  <c:v>129.81615815051597</c:v>
                </c:pt>
                <c:pt idx="234">
                  <c:v>134.4569763160292</c:v>
                </c:pt>
                <c:pt idx="235">
                  <c:v>139.22043548181676</c:v>
                </c:pt>
                <c:pt idx="236">
                  <c:v>144.10865993333002</c:v>
                </c:pt>
                <c:pt idx="237">
                  <c:v>149.1237871561155</c:v>
                </c:pt>
                <c:pt idx="238">
                  <c:v>154.26796723715051</c:v>
                </c:pt>
                <c:pt idx="239">
                  <c:v>159.54336223498404</c:v>
                </c:pt>
                <c:pt idx="240">
                  <c:v>164.95214551795553</c:v>
                </c:pt>
                <c:pt idx="241">
                  <c:v>170.49650106977739</c:v>
                </c:pt>
                <c:pt idx="242">
                  <c:v>176.17862276177712</c:v>
                </c:pt>
                <c:pt idx="243">
                  <c:v>182.00071359110274</c:v>
                </c:pt>
                <c:pt idx="244">
                  <c:v>187.96498488421622</c:v>
                </c:pt>
                <c:pt idx="245">
                  <c:v>194.07365546500915</c:v>
                </c:pt>
                <c:pt idx="246">
                  <c:v>200.32895078689674</c:v>
                </c:pt>
                <c:pt idx="247">
                  <c:v>206.7331020282642</c:v>
                </c:pt>
                <c:pt idx="248">
                  <c:v>213.28834515066842</c:v>
                </c:pt>
                <c:pt idx="249">
                  <c:v>219.99691991920841</c:v>
                </c:pt>
                <c:pt idx="250">
                  <c:v>226.86106888452616</c:v>
                </c:pt>
                <c:pt idx="251">
                  <c:v>233.8830363259099</c:v>
                </c:pt>
                <c:pt idx="252">
                  <c:v>241.06506715501473</c:v>
                </c:pt>
                <c:pt idx="253">
                  <c:v>248.40940577975195</c:v>
                </c:pt>
                <c:pt idx="254">
                  <c:v>255.91829492792837</c:v>
                </c:pt>
                <c:pt idx="255">
                  <c:v>263.59397443026467</c:v>
                </c:pt>
                <c:pt idx="256">
                  <c:v>271.43867996246252</c:v>
                </c:pt>
                <c:pt idx="257">
                  <c:v>279.45464174603904</c:v>
                </c:pt>
                <c:pt idx="258">
                  <c:v>287.64408320769223</c:v>
                </c:pt>
                <c:pt idx="259">
                  <c:v>296.00921959701992</c:v>
                </c:pt>
                <c:pt idx="260">
                  <c:v>304.55225656246341</c:v>
                </c:pt>
                <c:pt idx="261">
                  <c:v>313.27538868541546</c:v>
                </c:pt>
                <c:pt idx="262">
                  <c:v>322.18079797248168</c:v>
                </c:pt>
                <c:pt idx="263">
                  <c:v>331.27065230596298</c:v>
                </c:pt>
                <c:pt idx="264">
                  <c:v>340.54710385268669</c:v>
                </c:pt>
                <c:pt idx="265">
                  <c:v>350.01228743138859</c:v>
                </c:pt>
                <c:pt idx="266">
                  <c:v>359.66831883892155</c:v>
                </c:pt>
                <c:pt idx="267">
                  <c:v>369.51729313564738</c:v>
                </c:pt>
                <c:pt idx="268">
                  <c:v>379.56128289045017</c:v>
                </c:pt>
                <c:pt idx="269">
                  <c:v>389.80233638589152</c:v>
                </c:pt>
                <c:pt idx="270">
                  <c:v>400.24247578411314</c:v>
                </c:pt>
                <c:pt idx="271">
                  <c:v>410.883695254195</c:v>
                </c:pt>
                <c:pt idx="272">
                  <c:v>421.72795906175719</c:v>
                </c:pt>
                <c:pt idx="273">
                  <c:v>432.77719962169789</c:v>
                </c:pt>
                <c:pt idx="274">
                  <c:v>444.03331551506022</c:v>
                </c:pt>
                <c:pt idx="275">
                  <c:v>455.49816947111907</c:v>
                </c:pt>
                <c:pt idx="276">
                  <c:v>467.17358631588684</c:v>
                </c:pt>
                <c:pt idx="277">
                  <c:v>479.06135088834287</c:v>
                </c:pt>
                <c:pt idx="278">
                  <c:v>491.1632059258053</c:v>
                </c:pt>
                <c:pt idx="279">
                  <c:v>503.4808499199674</c:v>
                </c:pt>
                <c:pt idx="280">
                  <c:v>516.0159349452432</c:v>
                </c:pt>
                <c:pt idx="281">
                  <c:v>528.77006446117696</c:v>
                </c:pt>
                <c:pt idx="282">
                  <c:v>541.74479109079198</c:v>
                </c:pt>
                <c:pt idx="283">
                  <c:v>554.94161437686569</c:v>
                </c:pt>
                <c:pt idx="284">
                  <c:v>568.36197851824772</c:v>
                </c:pt>
                <c:pt idx="285">
                  <c:v>582.00727008844694</c:v>
                </c:pt>
                <c:pt idx="286">
                  <c:v>595.87881573883919</c:v>
                </c:pt>
                <c:pt idx="287">
                  <c:v>609.97787988896721</c:v>
                </c:pt>
                <c:pt idx="288">
                  <c:v>624.30566240652445</c:v>
                </c:pt>
                <c:pt idx="289">
                  <c:v>638.86329627973146</c:v>
                </c:pt>
                <c:pt idx="290">
                  <c:v>653.65184528493398</c:v>
                </c:pt>
                <c:pt idx="291">
                  <c:v>668.67230165237152</c:v>
                </c:pt>
                <c:pt idx="292">
                  <c:v>683.9255837331732</c:v>
                </c:pt>
                <c:pt idx="293">
                  <c:v>699.41253367076058</c:v>
                </c:pt>
                <c:pt idx="294">
                  <c:v>715.13391507993765</c:v>
                </c:pt>
                <c:pt idx="295">
                  <c:v>731.09041073706658</c:v>
                </c:pt>
                <c:pt idx="296">
                  <c:v>747.28262028482072</c:v>
                </c:pt>
                <c:pt idx="297">
                  <c:v>763.71105795511869</c:v>
                </c:pt>
                <c:pt idx="298">
                  <c:v>780.37615031392579</c:v>
                </c:pt>
                <c:pt idx="299">
                  <c:v>797.27823403171487</c:v>
                </c:pt>
                <c:pt idx="300">
                  <c:v>814.41755368345252</c:v>
                </c:pt>
                <c:pt idx="301">
                  <c:v>831.79425958206298</c:v>
                </c:pt>
                <c:pt idx="302">
                  <c:v>849.40840564939322</c:v>
                </c:pt>
                <c:pt idx="303">
                  <c:v>867.25994732877393</c:v>
                </c:pt>
                <c:pt idx="304">
                  <c:v>885.34873954332409</c:v>
                </c:pt>
                <c:pt idx="305">
                  <c:v>903.67453470420651</c:v>
                </c:pt>
                <c:pt idx="306">
                  <c:v>922.23698077308052</c:v>
                </c:pt>
                <c:pt idx="307">
                  <c:v>941.03561938303699</c:v>
                </c:pt>
                <c:pt idx="308">
                  <c:v>960.06988402232571</c:v>
                </c:pt>
                <c:pt idx="309">
                  <c:v>979.33909828520291</c:v>
                </c:pt>
                <c:pt idx="310">
                  <c:v>998.84247419423423</c:v>
                </c:pt>
                <c:pt idx="311">
                  <c:v>1018.5791105983853</c:v>
                </c:pt>
                <c:pt idx="312">
                  <c:v>1038.5479916512195</c:v>
                </c:pt>
                <c:pt idx="313">
                  <c:v>1058.7479853734972</c:v>
                </c:pt>
                <c:pt idx="314">
                  <c:v>1079.177842304435</c:v>
                </c:pt>
                <c:pt idx="315">
                  <c:v>1099.8361942458389</c:v>
                </c:pt>
                <c:pt idx="316">
                  <c:v>1120.7215531032623</c:v>
                </c:pt>
                <c:pt idx="317">
                  <c:v>1141.8323098282733</c:v>
                </c:pt>
                <c:pt idx="318">
                  <c:v>1163.1667334658296</c:v>
                </c:pt>
                <c:pt idx="319">
                  <c:v>1184.7229703106655</c:v>
                </c:pt>
                <c:pt idx="320">
                  <c:v>1206.4990431764875</c:v>
                </c:pt>
                <c:pt idx="321">
                  <c:v>1228.4928507816551</c:v>
                </c:pt>
                <c:pt idx="322">
                  <c:v>1250.7021672548881</c:v>
                </c:pt>
                <c:pt idx="323">
                  <c:v>1273.1246417644033</c:v>
                </c:pt>
                <c:pt idx="324">
                  <c:v>1295.7577982737155</c:v>
                </c:pt>
                <c:pt idx="325">
                  <c:v>1318.5990354271785</c:v>
                </c:pt>
                <c:pt idx="326">
                  <c:v>1341.6456265681525</c:v>
                </c:pt>
                <c:pt idx="327">
                  <c:v>1364.8947198924936</c:v>
                </c:pt>
                <c:pt idx="328">
                  <c:v>1388.3433387398547</c:v>
                </c:pt>
                <c:pt idx="329">
                  <c:v>1411.9883820250711</c:v>
                </c:pt>
                <c:pt idx="330">
                  <c:v>1435.8266248116756</c:v>
                </c:pt>
                <c:pt idx="331">
                  <c:v>1459.8547190293507</c:v>
                </c:pt>
                <c:pt idx="332">
                  <c:v>1484.0691943368756</c:v>
                </c:pt>
                <c:pt idx="333">
                  <c:v>1508.4664591318717</c:v>
                </c:pt>
                <c:pt idx="334">
                  <c:v>1533.0428017083791</c:v>
                </c:pt>
                <c:pt idx="335">
                  <c:v>1557.7943915630249</c:v>
                </c:pt>
                <c:pt idx="336">
                  <c:v>1582.7172808502617</c:v>
                </c:pt>
                <c:pt idx="337">
                  <c:v>1607.8074059868648</c:v>
                </c:pt>
                <c:pt idx="338">
                  <c:v>1633.06058940558</c:v>
                </c:pt>
                <c:pt idx="339">
                  <c:v>1658.472541457515</c:v>
                </c:pt>
                <c:pt idx="340">
                  <c:v>1684.0388624625625</c:v>
                </c:pt>
                <c:pt idx="341">
                  <c:v>1709.755044906831</c:v>
                </c:pt>
                <c:pt idx="342">
                  <c:v>1735.6164757857521</c:v>
                </c:pt>
                <c:pt idx="343">
                  <c:v>1761.6184390912163</c:v>
                </c:pt>
                <c:pt idx="344">
                  <c:v>1787.7561184407768</c:v>
                </c:pt>
                <c:pt idx="345">
                  <c:v>1814.0245998466457</c:v>
                </c:pt>
                <c:pt idx="346">
                  <c:v>1840.4188746218938</c:v>
                </c:pt>
                <c:pt idx="347">
                  <c:v>1866.9338424209564</c:v>
                </c:pt>
                <c:pt idx="348">
                  <c:v>1893.5643144112357</c:v>
                </c:pt>
                <c:pt idx="349">
                  <c:v>1920.3050165722909</c:v>
                </c:pt>
                <c:pt idx="350">
                  <c:v>1947.1505931188049</c:v>
                </c:pt>
                <c:pt idx="351">
                  <c:v>1974.0956100432263</c:v>
                </c:pt>
                <c:pt idx="352">
                  <c:v>2001.1345587737007</c:v>
                </c:pt>
                <c:pt idx="353">
                  <c:v>2028.2618599426235</c:v>
                </c:pt>
                <c:pt idx="354">
                  <c:v>2055.4718672608838</c:v>
                </c:pt>
                <c:pt idx="355">
                  <c:v>2082.7588714926092</c:v>
                </c:pt>
                <c:pt idx="356">
                  <c:v>2110.1171045249721</c:v>
                </c:pt>
                <c:pt idx="357">
                  <c:v>2137.5407435273837</c:v>
                </c:pt>
                <c:pt idx="358">
                  <c:v>2165.023915194181</c:v>
                </c:pt>
                <c:pt idx="359">
                  <c:v>2192.5607000647019</c:v>
                </c:pt>
                <c:pt idx="360">
                  <c:v>2220.145136914447</c:v>
                </c:pt>
                <c:pt idx="361">
                  <c:v>2247.771227210847</c:v>
                </c:pt>
                <c:pt idx="362">
                  <c:v>2275.4329396269959</c:v>
                </c:pt>
                <c:pt idx="363">
                  <c:v>2303.124214606551</c:v>
                </c:pt>
                <c:pt idx="364">
                  <c:v>2330.8389689728797</c:v>
                </c:pt>
                <c:pt idx="365">
                  <c:v>2358.5711005754138</c:v>
                </c:pt>
                <c:pt idx="366">
                  <c:v>2386.3144929660771</c:v>
                </c:pt>
                <c:pt idx="367">
                  <c:v>2414.0630200985729</c:v>
                </c:pt>
                <c:pt idx="368">
                  <c:v>2441.8105510432574</c:v>
                </c:pt>
                <c:pt idx="369">
                  <c:v>2469.5509547102888</c:v>
                </c:pt>
                <c:pt idx="370">
                  <c:v>2497.2781045737083</c:v>
                </c:pt>
                <c:pt idx="371">
                  <c:v>2524.9858833891199</c:v>
                </c:pt>
                <c:pt idx="372">
                  <c:v>2552.6681878976378</c:v>
                </c:pt>
                <c:pt idx="373">
                  <c:v>2580.3189335088118</c:v>
                </c:pt>
                <c:pt idx="374">
                  <c:v>2607.9320589552908</c:v>
                </c:pt>
                <c:pt idx="375">
                  <c:v>2635.5015309120558</c:v>
                </c:pt>
                <c:pt idx="376">
                  <c:v>2663.0213485731465</c:v>
                </c:pt>
                <c:pt idx="377">
                  <c:v>2690.4855481789036</c:v>
                </c:pt>
                <c:pt idx="378">
                  <c:v>2717.8882074868861</c:v>
                </c:pt>
                <c:pt idx="379">
                  <c:v>2745.2234501797529</c:v>
                </c:pt>
                <c:pt idx="380">
                  <c:v>2772.4854502035655</c:v>
                </c:pt>
                <c:pt idx="381">
                  <c:v>2799.668436030136</c:v>
                </c:pt>
                <c:pt idx="382">
                  <c:v>2826.766694837238</c:v>
                </c:pt>
                <c:pt idx="383">
                  <c:v>2853.7745766006997</c:v>
                </c:pt>
              </c:numCache>
            </c:numRef>
          </c:xVal>
          <c:yVal>
            <c:numRef>
              <c:f>'Traj 1'!$E$17:$E$400</c:f>
              <c:numCache>
                <c:formatCode>0.0</c:formatCode>
                <c:ptCount val="384"/>
                <c:pt idx="0">
                  <c:v>9.9999999999999995E-7</c:v>
                </c:pt>
                <c:pt idx="1">
                  <c:v>9.9999999999999995E-7</c:v>
                </c:pt>
                <c:pt idx="2">
                  <c:v>9.9999999999999995E-7</c:v>
                </c:pt>
                <c:pt idx="3">
                  <c:v>9.9999999999999995E-7</c:v>
                </c:pt>
                <c:pt idx="4">
                  <c:v>9.9999999999999995E-7</c:v>
                </c:pt>
                <c:pt idx="5">
                  <c:v>9.9999999999999995E-7</c:v>
                </c:pt>
                <c:pt idx="6">
                  <c:v>9.9999999999999995E-7</c:v>
                </c:pt>
                <c:pt idx="7">
                  <c:v>9.9999999999999995E-7</c:v>
                </c:pt>
                <c:pt idx="8">
                  <c:v>9.9999999999999995E-7</c:v>
                </c:pt>
                <c:pt idx="9">
                  <c:v>9.9999999999999995E-7</c:v>
                </c:pt>
                <c:pt idx="10">
                  <c:v>9.9999999999999995E-7</c:v>
                </c:pt>
                <c:pt idx="11">
                  <c:v>9.9999999999999995E-7</c:v>
                </c:pt>
                <c:pt idx="12">
                  <c:v>9.9999999999999995E-7</c:v>
                </c:pt>
                <c:pt idx="13">
                  <c:v>9.9999999999999995E-7</c:v>
                </c:pt>
                <c:pt idx="14">
                  <c:v>9.9999999999999995E-7</c:v>
                </c:pt>
                <c:pt idx="15">
                  <c:v>9.9999999999999995E-7</c:v>
                </c:pt>
                <c:pt idx="16">
                  <c:v>9.9999999999999995E-7</c:v>
                </c:pt>
                <c:pt idx="17">
                  <c:v>9.9999999999999995E-7</c:v>
                </c:pt>
                <c:pt idx="18">
                  <c:v>9.9999999999999995E-7</c:v>
                </c:pt>
                <c:pt idx="19">
                  <c:v>9.9999999999999995E-7</c:v>
                </c:pt>
                <c:pt idx="20">
                  <c:v>9.9999999999999995E-7</c:v>
                </c:pt>
                <c:pt idx="21">
                  <c:v>9.9999999999999995E-7</c:v>
                </c:pt>
                <c:pt idx="22">
                  <c:v>9.9999999999999995E-7</c:v>
                </c:pt>
                <c:pt idx="23">
                  <c:v>9.9999999999999995E-7</c:v>
                </c:pt>
                <c:pt idx="24">
                  <c:v>9.9999999999999995E-7</c:v>
                </c:pt>
                <c:pt idx="25">
                  <c:v>9.9999999999999995E-7</c:v>
                </c:pt>
                <c:pt idx="26">
                  <c:v>9.9999999999999995E-7</c:v>
                </c:pt>
                <c:pt idx="27">
                  <c:v>9.9999999999999995E-7</c:v>
                </c:pt>
                <c:pt idx="28">
                  <c:v>9.9999999999999995E-7</c:v>
                </c:pt>
                <c:pt idx="29">
                  <c:v>9.9999999999999995E-7</c:v>
                </c:pt>
                <c:pt idx="30">
                  <c:v>9.9999999999999995E-7</c:v>
                </c:pt>
                <c:pt idx="31">
                  <c:v>9.9999999999999995E-7</c:v>
                </c:pt>
                <c:pt idx="32">
                  <c:v>9.9999999999999995E-7</c:v>
                </c:pt>
                <c:pt idx="33">
                  <c:v>9.9999999999999995E-7</c:v>
                </c:pt>
                <c:pt idx="34">
                  <c:v>9.9999999999999995E-7</c:v>
                </c:pt>
                <c:pt idx="35">
                  <c:v>9.9999999999999995E-7</c:v>
                </c:pt>
                <c:pt idx="36">
                  <c:v>9.9999999999999995E-7</c:v>
                </c:pt>
                <c:pt idx="37">
                  <c:v>9.9999999999999995E-7</c:v>
                </c:pt>
                <c:pt idx="38">
                  <c:v>9.9999999999999995E-7</c:v>
                </c:pt>
                <c:pt idx="39">
                  <c:v>9.9999999999999995E-7</c:v>
                </c:pt>
                <c:pt idx="40">
                  <c:v>9.9999999999999995E-7</c:v>
                </c:pt>
                <c:pt idx="41">
                  <c:v>9.9999999999999995E-7</c:v>
                </c:pt>
                <c:pt idx="42">
                  <c:v>9.9999999999999995E-7</c:v>
                </c:pt>
                <c:pt idx="43">
                  <c:v>9.9999999999999995E-7</c:v>
                </c:pt>
                <c:pt idx="44">
                  <c:v>9.9999999999999995E-7</c:v>
                </c:pt>
                <c:pt idx="45">
                  <c:v>9.9999999999999995E-7</c:v>
                </c:pt>
                <c:pt idx="46">
                  <c:v>9.9999999999999995E-7</c:v>
                </c:pt>
                <c:pt idx="47">
                  <c:v>9.9999999999999995E-7</c:v>
                </c:pt>
                <c:pt idx="48">
                  <c:v>9.9999999999999995E-7</c:v>
                </c:pt>
                <c:pt idx="49">
                  <c:v>9.9999999999999995E-7</c:v>
                </c:pt>
                <c:pt idx="50">
                  <c:v>9.9999999999999995E-7</c:v>
                </c:pt>
                <c:pt idx="51">
                  <c:v>9.9999999999999995E-7</c:v>
                </c:pt>
                <c:pt idx="52">
                  <c:v>9.9999999999999995E-7</c:v>
                </c:pt>
                <c:pt idx="53">
                  <c:v>9.9999999999999995E-7</c:v>
                </c:pt>
                <c:pt idx="54">
                  <c:v>9.9999999999999995E-7</c:v>
                </c:pt>
                <c:pt idx="55">
                  <c:v>9.9999999999999995E-7</c:v>
                </c:pt>
                <c:pt idx="56">
                  <c:v>9.9999999999999995E-7</c:v>
                </c:pt>
                <c:pt idx="57">
                  <c:v>9.9999999999999995E-7</c:v>
                </c:pt>
                <c:pt idx="58">
                  <c:v>9.9999999999999995E-7</c:v>
                </c:pt>
                <c:pt idx="59">
                  <c:v>9.9999999999999995E-7</c:v>
                </c:pt>
                <c:pt idx="60">
                  <c:v>9.9999999999999995E-7</c:v>
                </c:pt>
                <c:pt idx="61">
                  <c:v>9.9999999999999995E-7</c:v>
                </c:pt>
                <c:pt idx="62">
                  <c:v>9.9999999999999995E-7</c:v>
                </c:pt>
                <c:pt idx="63">
                  <c:v>9.9999999999999995E-7</c:v>
                </c:pt>
                <c:pt idx="64">
                  <c:v>9.9999999999999995E-7</c:v>
                </c:pt>
                <c:pt idx="65">
                  <c:v>9.9999999999999995E-7</c:v>
                </c:pt>
                <c:pt idx="66">
                  <c:v>9.9999999999999995E-7</c:v>
                </c:pt>
                <c:pt idx="67">
                  <c:v>9.9999999999999995E-7</c:v>
                </c:pt>
                <c:pt idx="68">
                  <c:v>9.9999999999999995E-7</c:v>
                </c:pt>
                <c:pt idx="69">
                  <c:v>9.9999999999999995E-7</c:v>
                </c:pt>
                <c:pt idx="70">
                  <c:v>9.9999999999999995E-7</c:v>
                </c:pt>
                <c:pt idx="71">
                  <c:v>9.9999999999999995E-7</c:v>
                </c:pt>
                <c:pt idx="72">
                  <c:v>9.9999999999999995E-7</c:v>
                </c:pt>
                <c:pt idx="73">
                  <c:v>9.9999999999999995E-7</c:v>
                </c:pt>
                <c:pt idx="74">
                  <c:v>9.9999999999999995E-7</c:v>
                </c:pt>
                <c:pt idx="75">
                  <c:v>9.9999999999999995E-7</c:v>
                </c:pt>
                <c:pt idx="76">
                  <c:v>9.9999999999999995E-7</c:v>
                </c:pt>
                <c:pt idx="77">
                  <c:v>9.9999999999999995E-7</c:v>
                </c:pt>
                <c:pt idx="78">
                  <c:v>9.9999999999999995E-7</c:v>
                </c:pt>
                <c:pt idx="79">
                  <c:v>9.9999999999999995E-7</c:v>
                </c:pt>
                <c:pt idx="80">
                  <c:v>9.9999999999999995E-7</c:v>
                </c:pt>
                <c:pt idx="81">
                  <c:v>9.9999999999999995E-7</c:v>
                </c:pt>
                <c:pt idx="82">
                  <c:v>9.9999999999999995E-7</c:v>
                </c:pt>
                <c:pt idx="83">
                  <c:v>9.9999999999999995E-7</c:v>
                </c:pt>
                <c:pt idx="84">
                  <c:v>9.9999999999999995E-7</c:v>
                </c:pt>
                <c:pt idx="85">
                  <c:v>9.9999999999999995E-7</c:v>
                </c:pt>
                <c:pt idx="86">
                  <c:v>9.9999999999999995E-7</c:v>
                </c:pt>
                <c:pt idx="87">
                  <c:v>9.9999999999999995E-7</c:v>
                </c:pt>
                <c:pt idx="88">
                  <c:v>9.9999999999999995E-7</c:v>
                </c:pt>
                <c:pt idx="89">
                  <c:v>9.9999999999999995E-7</c:v>
                </c:pt>
                <c:pt idx="90">
                  <c:v>9.9999999999999995E-7</c:v>
                </c:pt>
                <c:pt idx="91">
                  <c:v>9.9999999999999995E-7</c:v>
                </c:pt>
                <c:pt idx="92">
                  <c:v>9.9999999999999995E-7</c:v>
                </c:pt>
                <c:pt idx="93">
                  <c:v>9.9999999999999995E-7</c:v>
                </c:pt>
                <c:pt idx="94">
                  <c:v>9.9999999999999995E-7</c:v>
                </c:pt>
                <c:pt idx="95">
                  <c:v>9.9999999999999995E-7</c:v>
                </c:pt>
                <c:pt idx="96">
                  <c:v>9.9999999999999995E-7</c:v>
                </c:pt>
                <c:pt idx="97">
                  <c:v>9.9999999999999995E-7</c:v>
                </c:pt>
                <c:pt idx="98">
                  <c:v>9.9999999999999995E-7</c:v>
                </c:pt>
                <c:pt idx="99">
                  <c:v>9.9999999999999995E-7</c:v>
                </c:pt>
                <c:pt idx="100">
                  <c:v>9.9999999999999995E-7</c:v>
                </c:pt>
                <c:pt idx="101">
                  <c:v>9.9999999999999995E-7</c:v>
                </c:pt>
                <c:pt idx="102">
                  <c:v>9.9999999999999995E-7</c:v>
                </c:pt>
                <c:pt idx="103">
                  <c:v>9.9999999999999995E-7</c:v>
                </c:pt>
                <c:pt idx="104">
                  <c:v>9.9999999999999995E-7</c:v>
                </c:pt>
                <c:pt idx="105">
                  <c:v>9.9999999999999995E-7</c:v>
                </c:pt>
                <c:pt idx="106">
                  <c:v>9.9999999999999995E-7</c:v>
                </c:pt>
                <c:pt idx="107">
                  <c:v>9.9999999999999995E-7</c:v>
                </c:pt>
                <c:pt idx="108">
                  <c:v>9.9999999999999995E-7</c:v>
                </c:pt>
                <c:pt idx="109">
                  <c:v>9.9999999999999995E-7</c:v>
                </c:pt>
                <c:pt idx="110">
                  <c:v>9.9999999999999995E-7</c:v>
                </c:pt>
                <c:pt idx="111">
                  <c:v>9.9999999999999995E-7</c:v>
                </c:pt>
                <c:pt idx="112">
                  <c:v>9.9999999999999995E-7</c:v>
                </c:pt>
                <c:pt idx="113">
                  <c:v>9.9999999999999995E-7</c:v>
                </c:pt>
                <c:pt idx="114">
                  <c:v>9.9999999999999995E-7</c:v>
                </c:pt>
                <c:pt idx="115">
                  <c:v>9.9999999999999995E-7</c:v>
                </c:pt>
                <c:pt idx="116">
                  <c:v>9.9999999999999995E-7</c:v>
                </c:pt>
                <c:pt idx="117">
                  <c:v>9.9999999999999995E-7</c:v>
                </c:pt>
                <c:pt idx="118">
                  <c:v>9.9999999999999995E-7</c:v>
                </c:pt>
                <c:pt idx="119">
                  <c:v>9.9999999999999995E-7</c:v>
                </c:pt>
                <c:pt idx="120">
                  <c:v>9.9999999999999995E-7</c:v>
                </c:pt>
                <c:pt idx="121">
                  <c:v>9.9999999999999995E-7</c:v>
                </c:pt>
                <c:pt idx="122">
                  <c:v>9.9999999999999995E-7</c:v>
                </c:pt>
                <c:pt idx="123">
                  <c:v>9.9999999999999995E-7</c:v>
                </c:pt>
                <c:pt idx="124">
                  <c:v>9.9999999999999995E-7</c:v>
                </c:pt>
                <c:pt idx="125">
                  <c:v>9.9999999999999995E-7</c:v>
                </c:pt>
                <c:pt idx="126">
                  <c:v>9.9999999999999995E-7</c:v>
                </c:pt>
                <c:pt idx="127">
                  <c:v>9.9999999999999995E-7</c:v>
                </c:pt>
                <c:pt idx="128">
                  <c:v>9.9999999999999995E-7</c:v>
                </c:pt>
                <c:pt idx="129">
                  <c:v>9.9999999999999995E-7</c:v>
                </c:pt>
                <c:pt idx="130">
                  <c:v>9.9999999999999995E-7</c:v>
                </c:pt>
                <c:pt idx="131">
                  <c:v>9.9999999999999995E-7</c:v>
                </c:pt>
                <c:pt idx="132">
                  <c:v>9.9999999999999995E-7</c:v>
                </c:pt>
                <c:pt idx="133">
                  <c:v>9.9999999999999995E-7</c:v>
                </c:pt>
                <c:pt idx="134">
                  <c:v>9.9999999999999995E-7</c:v>
                </c:pt>
                <c:pt idx="135">
                  <c:v>0.1473689829736799</c:v>
                </c:pt>
                <c:pt idx="136">
                  <c:v>0.22225868827847675</c:v>
                </c:pt>
                <c:pt idx="137">
                  <c:v>0.29770633616331171</c:v>
                </c:pt>
                <c:pt idx="138">
                  <c:v>0.37371407890549951</c:v>
                </c:pt>
                <c:pt idx="139">
                  <c:v>0.4502840898841009</c:v>
                </c:pt>
                <c:pt idx="140">
                  <c:v>0.52741856301485091</c:v>
                </c:pt>
                <c:pt idx="141">
                  <c:v>0.60511971214862936</c:v>
                </c:pt>
                <c:pt idx="142">
                  <c:v>0.68338977043347793</c:v>
                </c:pt>
                <c:pt idx="143">
                  <c:v>0.76223098964659086</c:v>
                </c:pt>
                <c:pt idx="144">
                  <c:v>0.8416456394890478</c:v>
                </c:pt>
                <c:pt idx="145">
                  <c:v>0.92163600685105951</c:v>
                </c:pt>
                <c:pt idx="146">
                  <c:v>1.0022043950368693</c:v>
                </c:pt>
                <c:pt idx="147">
                  <c:v>1.0833531229566842</c:v>
                </c:pt>
                <c:pt idx="148">
                  <c:v>1.1650845242787988</c:v>
                </c:pt>
                <c:pt idx="149">
                  <c:v>1.2474009465445919</c:v>
                </c:pt>
                <c:pt idx="150">
                  <c:v>1.3303047502442531</c:v>
                </c:pt>
                <c:pt idx="151">
                  <c:v>1.4137983078512961</c:v>
                </c:pt>
                <c:pt idx="152">
                  <c:v>1.4978840028166578</c:v>
                </c:pt>
                <c:pt idx="153">
                  <c:v>1.5825642285199799</c:v>
                </c:pt>
                <c:pt idx="154">
                  <c:v>1.6678413871781319</c:v>
                </c:pt>
                <c:pt idx="155">
                  <c:v>1.7537178887081628</c:v>
                </c:pt>
                <c:pt idx="156">
                  <c:v>1.8401961495459589</c:v>
                </c:pt>
                <c:pt idx="157">
                  <c:v>1.9272785914176529</c:v>
                </c:pt>
                <c:pt idx="158">
                  <c:v>2.0149676400632868</c:v>
                </c:pt>
                <c:pt idx="159">
                  <c:v>2.1032657239120889</c:v>
                </c:pt>
                <c:pt idx="160">
                  <c:v>2.1921752727071864</c:v>
                </c:pt>
                <c:pt idx="161">
                  <c:v>2.2816987160795903</c:v>
                </c:pt>
                <c:pt idx="162">
                  <c:v>2.3718384820696738</c:v>
                </c:pt>
                <c:pt idx="163">
                  <c:v>2.462596995595034</c:v>
                </c:pt>
                <c:pt idx="164">
                  <c:v>2.553976676863809</c:v>
                </c:pt>
                <c:pt idx="165">
                  <c:v>2.6459799397318005</c:v>
                </c:pt>
                <c:pt idx="166">
                  <c:v>2.7386091900024629</c:v>
                </c:pt>
                <c:pt idx="167">
                  <c:v>2.831866823668495</c:v>
                </c:pt>
                <c:pt idx="168">
                  <c:v>2.9257552250933974</c:v>
                </c:pt>
                <c:pt idx="169">
                  <c:v>3.0202767651322318</c:v>
                </c:pt>
                <c:pt idx="170">
                  <c:v>3.1154337991898737</c:v>
                </c:pt>
                <c:pt idx="171">
                  <c:v>3.2112286652156667</c:v>
                </c:pt>
                <c:pt idx="172">
                  <c:v>3.3076636816329845</c:v>
                </c:pt>
                <c:pt idx="173">
                  <c:v>3.4047411452025576</c:v>
                </c:pt>
                <c:pt idx="174">
                  <c:v>3.5024633288180684</c:v>
                </c:pt>
                <c:pt idx="175">
                  <c:v>3.6008324792326829</c:v>
                </c:pt>
                <c:pt idx="176">
                  <c:v>3.699850814715274</c:v>
                </c:pt>
                <c:pt idx="177">
                  <c:v>3.7995205226347291</c:v>
                </c:pt>
                <c:pt idx="178">
                  <c:v>3.8998437569713027</c:v>
                </c:pt>
                <c:pt idx="179">
                  <c:v>4.000822635753404</c:v>
                </c:pt>
                <c:pt idx="180">
                  <c:v>4.1024592384183531</c:v>
                </c:pt>
                <c:pt idx="181">
                  <c:v>4.2047556030960997</c:v>
                </c:pt>
                <c:pt idx="182">
                  <c:v>4.3077137238141887</c:v>
                </c:pt>
                <c:pt idx="183">
                  <c:v>4.4113355476227545</c:v>
                </c:pt>
                <c:pt idx="184">
                  <c:v>4.5156229716381358</c:v>
                </c:pt>
                <c:pt idx="185">
                  <c:v>4.6205778400037776</c:v>
                </c:pt>
                <c:pt idx="186">
                  <c:v>4.7262019407670532</c:v>
                </c:pt>
                <c:pt idx="187">
                  <c:v>4.8324970026707303</c:v>
                </c:pt>
                <c:pt idx="188">
                  <c:v>4.9394646918576832</c:v>
                </c:pt>
                <c:pt idx="189">
                  <c:v>5.0471066084875664</c:v>
                </c:pt>
                <c:pt idx="190">
                  <c:v>5.1554242832641952</c:v>
                </c:pt>
                <c:pt idx="191">
                  <c:v>5.2644191738724162</c:v>
                </c:pt>
                <c:pt idx="192">
                  <c:v>5.3740926613231021</c:v>
                </c:pt>
                <c:pt idx="193">
                  <c:v>5.4844460462052256</c:v>
                </c:pt>
                <c:pt idx="194">
                  <c:v>5.5954805448437259</c:v>
                </c:pt>
                <c:pt idx="195">
                  <c:v>5.7071972853620592</c:v>
                </c:pt>
                <c:pt idx="196">
                  <c:v>5.8195973036483997</c:v>
                </c:pt>
                <c:pt idx="197">
                  <c:v>5.9326815392243812</c:v>
                </c:pt>
                <c:pt idx="198">
                  <c:v>6.0464508310153517</c:v>
                </c:pt>
                <c:pt idx="199">
                  <c:v>6.1609059130212911</c:v>
                </c:pt>
                <c:pt idx="200">
                  <c:v>6.2760474098873926</c:v>
                </c:pt>
                <c:pt idx="201">
                  <c:v>6.3918758323735263</c:v>
                </c:pt>
                <c:pt idx="202">
                  <c:v>6.5083915727218162</c:v>
                </c:pt>
                <c:pt idx="203">
                  <c:v>6.6255948999216088</c:v>
                </c:pt>
                <c:pt idx="204">
                  <c:v>6.7434859548712422</c:v>
                </c:pt>
                <c:pt idx="205">
                  <c:v>6.8620647454360597</c:v>
                </c:pt>
                <c:pt idx="206">
                  <c:v>6.9813311414021886</c:v>
                </c:pt>
                <c:pt idx="207">
                  <c:v>7.1012848693257684</c:v>
                </c:pt>
                <c:pt idx="208">
                  <c:v>7.2219255072773505</c:v>
                </c:pt>
                <c:pt idx="209">
                  <c:v>7.3432524794812677</c:v>
                </c:pt>
                <c:pt idx="210">
                  <c:v>7.4652650508500029</c:v>
                </c:pt>
                <c:pt idx="211">
                  <c:v>7.5879623214135421</c:v>
                </c:pt>
                <c:pt idx="212">
                  <c:v>7.711343220643962</c:v>
                </c:pt>
                <c:pt idx="213">
                  <c:v>7.835406501675557</c:v>
                </c:pt>
                <c:pt idx="214">
                  <c:v>7.9601507354209602</c:v>
                </c:pt>
                <c:pt idx="215">
                  <c:v>8.0855743045838633</c:v>
                </c:pt>
                <c:pt idx="216">
                  <c:v>8.2116753975691203</c:v>
                </c:pt>
                <c:pt idx="217">
                  <c:v>8.3384520022911044</c:v>
                </c:pt>
                <c:pt idx="218">
                  <c:v>8.4659018998814801</c:v>
                </c:pt>
                <c:pt idx="219">
                  <c:v>8.5940226582975594</c:v>
                </c:pt>
                <c:pt idx="220">
                  <c:v>8.7228116258327848</c:v>
                </c:pt>
                <c:pt idx="221">
                  <c:v>8.8522659245309132</c:v>
                </c:pt>
                <c:pt idx="222">
                  <c:v>8.9823824435057755</c:v>
                </c:pt>
                <c:pt idx="223">
                  <c:v>9.1131578321686586</c:v>
                </c:pt>
                <c:pt idx="224">
                  <c:v>9.2445884933655833</c:v>
                </c:pt>
                <c:pt idx="225">
                  <c:v>9.3766705764269691</c:v>
                </c:pt>
                <c:pt idx="226">
                  <c:v>9.5093999701324403</c:v>
                </c:pt>
                <c:pt idx="227">
                  <c:v>9.6427722955937174</c:v>
                </c:pt>
                <c:pt idx="228">
                  <c:v>9.7767828990588974</c:v>
                </c:pt>
                <c:pt idx="229">
                  <c:v>9.9114268446415501</c:v>
                </c:pt>
                <c:pt idx="230">
                  <c:v>10.046698906978463</c:v>
                </c:pt>
                <c:pt idx="231">
                  <c:v>10.182593563820042</c:v>
                </c:pt>
                <c:pt idx="232">
                  <c:v>10.319104988557777</c:v>
                </c:pt>
                <c:pt idx="233">
                  <c:v>10.456227042693362</c:v>
                </c:pt>
                <c:pt idx="234">
                  <c:v>10.593953268254468</c:v>
                </c:pt>
                <c:pt idx="235">
                  <c:v>10.732276880162438</c:v>
                </c:pt>
                <c:pt idx="236">
                  <c:v>10.871190758557489</c:v>
                </c:pt>
                <c:pt idx="237">
                  <c:v>11.010687441087418</c:v>
                </c:pt>
                <c:pt idx="238">
                  <c:v>11.150759115166027</c:v>
                </c:pt>
                <c:pt idx="239">
                  <c:v>11.291397610207964</c:v>
                </c:pt>
                <c:pt idx="240">
                  <c:v>11.432594389846978</c:v>
                </c:pt>
                <c:pt idx="241">
                  <c:v>11.574340544144919</c:v>
                </c:pt>
                <c:pt idx="242">
                  <c:v>11.716626781799269</c:v>
                </c:pt>
                <c:pt idx="243">
                  <c:v>11.859443422357328</c:v>
                </c:pt>
                <c:pt idx="244">
                  <c:v>12.002780388445558</c:v>
                </c:pt>
                <c:pt idx="245">
                  <c:v>12.146627198023012</c:v>
                </c:pt>
                <c:pt idx="246">
                  <c:v>12.290972956668176</c:v>
                </c:pt>
                <c:pt idx="247">
                  <c:v>12.435806349908908</c:v>
                </c:pt>
                <c:pt idx="248">
                  <c:v>12.581115635605665</c:v>
                </c:pt>
                <c:pt idx="249">
                  <c:v>12.726888636398503</c:v>
                </c:pt>
                <c:pt idx="250">
                  <c:v>12.873112732228829</c:v>
                </c:pt>
                <c:pt idx="251">
                  <c:v>13.019774852947334</c:v>
                </c:pt>
                <c:pt idx="252">
                  <c:v>13.166861471019823</c:v>
                </c:pt>
                <c:pt idx="253">
                  <c:v>13.314358594343219</c:v>
                </c:pt>
                <c:pt idx="254">
                  <c:v>13.462251759184364</c:v>
                </c:pt>
                <c:pt idx="255">
                  <c:v>13.610526023254645</c:v>
                </c:pt>
                <c:pt idx="256">
                  <c:v>13.75916595893395</c:v>
                </c:pt>
                <c:pt idx="257">
                  <c:v>13.908155646657805</c:v>
                </c:pt>
                <c:pt idx="258">
                  <c:v>14.057478668481957</c:v>
                </c:pt>
                <c:pt idx="259">
                  <c:v>14.207118101839106</c:v>
                </c:pt>
                <c:pt idx="260">
                  <c:v>14.357056513502844</c:v>
                </c:pt>
                <c:pt idx="261">
                  <c:v>14.507275953774222</c:v>
                </c:pt>
                <c:pt idx="262">
                  <c:v>14.657757950906772</c:v>
                </c:pt>
                <c:pt idx="263">
                  <c:v>14.808483505786148</c:v>
                </c:pt>
                <c:pt idx="264">
                  <c:v>14.959433086880885</c:v>
                </c:pt>
                <c:pt idx="265">
                  <c:v>15.110586625481112</c:v>
                </c:pt>
                <c:pt idx="266">
                  <c:v>15.261923511242347</c:v>
                </c:pt>
                <c:pt idx="267">
                  <c:v>15.413422588051812</c:v>
                </c:pt>
                <c:pt idx="268">
                  <c:v>15.565062150234951</c:v>
                </c:pt>
                <c:pt idx="269">
                  <c:v>15.716819939120072</c:v>
                </c:pt>
                <c:pt idx="270">
                  <c:v>15.868673139979304</c:v>
                </c:pt>
                <c:pt idx="271">
                  <c:v>16.020598379364159</c:v>
                </c:pt>
                <c:pt idx="272">
                  <c:v>16.172571722854261</c:v>
                </c:pt>
                <c:pt idx="273">
                  <c:v>16.324568673237824</c:v>
                </c:pt>
                <c:pt idx="274">
                  <c:v>16.476564169142645</c:v>
                </c:pt>
                <c:pt idx="275">
                  <c:v>16.62853258413644</c:v>
                </c:pt>
                <c:pt idx="276">
                  <c:v>16.780447726315241</c:v>
                </c:pt>
                <c:pt idx="277">
                  <c:v>16.932282838398798</c:v>
                </c:pt>
                <c:pt idx="278">
                  <c:v>17.084010598351664</c:v>
                </c:pt>
                <c:pt idx="279">
                  <c:v>17.235603120548614</c:v>
                </c:pt>
                <c:pt idx="280">
                  <c:v>17.387031957502966</c:v>
                </c:pt>
                <c:pt idx="281">
                  <c:v>17.538268102176108</c:v>
                </c:pt>
                <c:pt idx="282">
                  <c:v>17.689281990886304</c:v>
                </c:pt>
                <c:pt idx="283">
                  <c:v>17.840043506834622</c:v>
                </c:pt>
                <c:pt idx="284">
                  <c:v>17.990521984265378</c:v>
                </c:pt>
                <c:pt idx="285">
                  <c:v>18.140686213278283</c:v>
                </c:pt>
                <c:pt idx="286">
                  <c:v>18.290504445308738</c:v>
                </c:pt>
                <c:pt idx="287">
                  <c:v>18.439944399292557</c:v>
                </c:pt>
                <c:pt idx="288">
                  <c:v>18.588973268530541</c:v>
                </c:pt>
                <c:pt idx="289">
                  <c:v>18.737557728267856</c:v>
                </c:pt>
                <c:pt idx="290">
                  <c:v>18.88566394400247</c:v>
                </c:pt>
                <c:pt idx="291">
                  <c:v>19.033257580536091</c:v>
                </c:pt>
                <c:pt idx="292">
                  <c:v>19.180303811780284</c:v>
                </c:pt>
                <c:pt idx="293">
                  <c:v>19.326767331329588</c:v>
                </c:pt>
                <c:pt idx="294">
                  <c:v>19.472612363812448</c:v>
                </c:pt>
                <c:pt idx="295">
                  <c:v>19.617802677029857</c:v>
                </c:pt>
                <c:pt idx="296">
                  <c:v>19.762301594890499</c:v>
                </c:pt>
                <c:pt idx="297">
                  <c:v>19.906072011149977</c:v>
                </c:pt>
                <c:pt idx="298">
                  <c:v>20.049076403960754</c:v>
                </c:pt>
                <c:pt idx="299">
                  <c:v>20.191276851237863</c:v>
                </c:pt>
                <c:pt idx="300">
                  <c:v>20.332635046844381</c:v>
                </c:pt>
                <c:pt idx="301">
                  <c:v>20.473112317599192</c:v>
                </c:pt>
                <c:pt idx="302">
                  <c:v>20.612669641108081</c:v>
                </c:pt>
                <c:pt idx="303">
                  <c:v>20.751267664417824</c:v>
                </c:pt>
                <c:pt idx="304">
                  <c:v>20.888866723491308</c:v>
                </c:pt>
                <c:pt idx="305">
                  <c:v>21.025426863500098</c:v>
                </c:pt>
                <c:pt idx="306">
                  <c:v>21.16090785992936</c:v>
                </c:pt>
                <c:pt idx="307">
                  <c:v>21.295269240488192</c:v>
                </c:pt>
                <c:pt idx="308">
                  <c:v>21.428470307816731</c:v>
                </c:pt>
                <c:pt idx="309">
                  <c:v>21.560470162979698</c:v>
                </c:pt>
                <c:pt idx="310">
                  <c:v>21.69122772973412</c:v>
                </c:pt>
                <c:pt idx="311">
                  <c:v>21.820701779557211</c:v>
                </c:pt>
                <c:pt idx="312">
                  <c:v>21.94885095741844</c:v>
                </c:pt>
                <c:pt idx="313">
                  <c:v>22.075633808277981</c:v>
                </c:pt>
                <c:pt idx="314">
                  <c:v>22.201008804291785</c:v>
                </c:pt>
                <c:pt idx="315">
                  <c:v>22.324934372701623</c:v>
                </c:pt>
                <c:pt idx="316">
                  <c:v>22.447368924386449</c:v>
                </c:pt>
                <c:pt idx="317">
                  <c:v>22.568270883049571</c:v>
                </c:pt>
                <c:pt idx="318">
                  <c:v>22.68759871501409</c:v>
                </c:pt>
                <c:pt idx="319">
                  <c:v>22.805310959597261</c:v>
                </c:pt>
                <c:pt idx="320">
                  <c:v>22.921366260032372</c:v>
                </c:pt>
                <c:pt idx="321">
                  <c:v>23.035723394905034</c:v>
                </c:pt>
                <c:pt idx="322">
                  <c:v>23.14834131006867</c:v>
                </c:pt>
                <c:pt idx="323">
                  <c:v>23.259179151002453</c:v>
                </c:pt>
                <c:pt idx="324">
                  <c:v>23.368196295572911</c:v>
                </c:pt>
                <c:pt idx="325">
                  <c:v>23.475352387158846</c:v>
                </c:pt>
                <c:pt idx="326">
                  <c:v>23.580607368097482</c:v>
                </c:pt>
                <c:pt idx="327">
                  <c:v>23.683921513408066</c:v>
                </c:pt>
                <c:pt idx="328">
                  <c:v>23.785255464747813</c:v>
                </c:pt>
                <c:pt idx="329">
                  <c:v>23.884570264553346</c:v>
                </c:pt>
                <c:pt idx="330">
                  <c:v>23.981827390319584</c:v>
                </c:pt>
                <c:pt idx="331">
                  <c:v>24.07698878896672</c:v>
                </c:pt>
                <c:pt idx="332">
                  <c:v>24.170016911244577</c:v>
                </c:pt>
                <c:pt idx="333">
                  <c:v>24.260874746122735</c:v>
                </c:pt>
                <c:pt idx="334">
                  <c:v>24.349525855113679</c:v>
                </c:pt>
                <c:pt idx="335">
                  <c:v>24.435934406475369</c:v>
                </c:pt>
                <c:pt idx="336">
                  <c:v>24.520065209238926</c:v>
                </c:pt>
                <c:pt idx="337">
                  <c:v>24.601883747006418</c:v>
                </c:pt>
                <c:pt idx="338">
                  <c:v>24.681356211463211</c:v>
                </c:pt>
                <c:pt idx="339">
                  <c:v>24.758449535549065</c:v>
                </c:pt>
                <c:pt idx="340">
                  <c:v>24.833131426231802</c:v>
                </c:pt>
                <c:pt idx="341">
                  <c:v>24.905370396827269</c:v>
                </c:pt>
                <c:pt idx="342">
                  <c:v>24.975135798809507</c:v>
                </c:pt>
                <c:pt idx="343">
                  <c:v>25.04239785305499</c:v>
                </c:pt>
                <c:pt idx="344">
                  <c:v>25.107127680465265</c:v>
                </c:pt>
                <c:pt idx="345">
                  <c:v>25.16929733191288</c:v>
                </c:pt>
                <c:pt idx="346">
                  <c:v>25.228879817455812</c:v>
                </c:pt>
                <c:pt idx="347">
                  <c:v>25.285849134766792</c:v>
                </c:pt>
                <c:pt idx="348">
                  <c:v>25.340180296724476</c:v>
                </c:pt>
                <c:pt idx="349">
                  <c:v>25.39184935811473</c:v>
                </c:pt>
                <c:pt idx="350">
                  <c:v>25.44083344139138</c:v>
                </c:pt>
                <c:pt idx="351">
                  <c:v>25.487110761447283</c:v>
                </c:pt>
                <c:pt idx="352">
                  <c:v>25.530660649347869</c:v>
                </c:pt>
                <c:pt idx="353">
                  <c:v>25.571463574981227</c:v>
                </c:pt>
                <c:pt idx="354">
                  <c:v>25.60950116858033</c:v>
                </c:pt>
                <c:pt idx="355">
                  <c:v>25.644756241075157</c:v>
                </c:pt>
                <c:pt idx="356">
                  <c:v>25.677212803234287</c:v>
                </c:pt>
                <c:pt idx="357">
                  <c:v>25.706856083557877</c:v>
                </c:pt>
                <c:pt idx="358">
                  <c:v>25.733672544886172</c:v>
                </c:pt>
                <c:pt idx="359">
                  <c:v>25.757649899690069</c:v>
                </c:pt>
                <c:pt idx="360">
                  <c:v>25.778777124012741</c:v>
                </c:pt>
                <c:pt idx="361">
                  <c:v>25.797044470034042</c:v>
                </c:pt>
                <c:pt idx="362">
                  <c:v>25.81244347723187</c:v>
                </c:pt>
                <c:pt idx="363">
                  <c:v>25.824966982117758</c:v>
                </c:pt>
                <c:pt idx="364">
                  <c:v>25.834609126526416</c:v>
                </c:pt>
                <c:pt idx="365">
                  <c:v>25.841365364442222</c:v>
                </c:pt>
                <c:pt idx="366">
                  <c:v>25.845232467348332</c:v>
                </c:pt>
                <c:pt idx="367">
                  <c:v>25.846208528087214</c:v>
                </c:pt>
                <c:pt idx="368">
                  <c:v>25.844292963224483</c:v>
                </c:pt>
                <c:pt idx="369">
                  <c:v>25.839486513910817</c:v>
                </c:pt>
                <c:pt idx="370">
                  <c:v>25.831791245240076</c:v>
                </c:pt>
                <c:pt idx="371">
                  <c:v>25.821210544104488</c:v>
                </c:pt>
                <c:pt idx="372">
                  <c:v>25.807749115551239</c:v>
                </c:pt>
                <c:pt idx="373">
                  <c:v>25.791412977647528</c:v>
                </c:pt>
                <c:pt idx="374">
                  <c:v>25.772209454864452</c:v>
                </c:pt>
                <c:pt idx="375">
                  <c:v>25.750147169992982</c:v>
                </c:pt>
                <c:pt idx="376">
                  <c:v>25.725236034608255</c:v>
                </c:pt>
                <c:pt idx="377">
                  <c:v>25.697487238101481</c:v>
                </c:pt>
                <c:pt idx="378">
                  <c:v>25.666913235301379</c:v>
                </c:pt>
                <c:pt idx="379">
                  <c:v>25.633527732710139</c:v>
                </c:pt>
                <c:pt idx="380">
                  <c:v>25.597345673381422</c:v>
                </c:pt>
                <c:pt idx="381">
                  <c:v>25.558383220470638</c:v>
                </c:pt>
                <c:pt idx="382">
                  <c:v>25.516657739490213</c:v>
                </c:pt>
                <c:pt idx="383">
                  <c:v>25.472187779305187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'Traj 1'!$I$14</c15:f>
                <c15:dlblRangeCache>
                  <c:ptCount val="1"/>
                  <c:pt idx="0">
                    <c:v>92.5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DB75-40DB-9A67-88A268979B24}"/>
            </c:ext>
          </c:extLst>
        </c:ser>
        <c:ser>
          <c:idx val="1"/>
          <c:order val="1"/>
          <c:marker>
            <c:symbol val="none"/>
          </c:marker>
          <c:xVal>
            <c:multiLvlStrRef>
              <c:f>'Traj 2'!$D$17:$E$400</c:f>
              <c:multiLvlStrCache>
                <c:ptCount val="384"/>
                <c:lvl>
                  <c:pt idx="0">
                    <c:v>5.0</c:v>
                  </c:pt>
                  <c:pt idx="1">
                    <c:v>5.0</c:v>
                  </c:pt>
                  <c:pt idx="2">
                    <c:v>5.0</c:v>
                  </c:pt>
                  <c:pt idx="3">
                    <c:v>5.0</c:v>
                  </c:pt>
                  <c:pt idx="4">
                    <c:v>5.0</c:v>
                  </c:pt>
                  <c:pt idx="5">
                    <c:v>5.0</c:v>
                  </c:pt>
                  <c:pt idx="6">
                    <c:v>5.0</c:v>
                  </c:pt>
                  <c:pt idx="7">
                    <c:v>5.0</c:v>
                  </c:pt>
                  <c:pt idx="8">
                    <c:v>5.0</c:v>
                  </c:pt>
                  <c:pt idx="9">
                    <c:v>5.0</c:v>
                  </c:pt>
                  <c:pt idx="10">
                    <c:v>5.0</c:v>
                  </c:pt>
                  <c:pt idx="11">
                    <c:v>5.0</c:v>
                  </c:pt>
                  <c:pt idx="12">
                    <c:v>5.0</c:v>
                  </c:pt>
                  <c:pt idx="13">
                    <c:v>5.0</c:v>
                  </c:pt>
                  <c:pt idx="14">
                    <c:v>5.1</c:v>
                  </c:pt>
                  <c:pt idx="15">
                    <c:v>5.1</c:v>
                  </c:pt>
                  <c:pt idx="16">
                    <c:v>5.1</c:v>
                  </c:pt>
                  <c:pt idx="17">
                    <c:v>5.1</c:v>
                  </c:pt>
                  <c:pt idx="18">
                    <c:v>5.1</c:v>
                  </c:pt>
                  <c:pt idx="19">
                    <c:v>5.1</c:v>
                  </c:pt>
                  <c:pt idx="20">
                    <c:v>5.1</c:v>
                  </c:pt>
                  <c:pt idx="21">
                    <c:v>5.1</c:v>
                  </c:pt>
                  <c:pt idx="22">
                    <c:v>5.1</c:v>
                  </c:pt>
                  <c:pt idx="23">
                    <c:v>5.1</c:v>
                  </c:pt>
                  <c:pt idx="24">
                    <c:v>5.2</c:v>
                  </c:pt>
                  <c:pt idx="25">
                    <c:v>5.2</c:v>
                  </c:pt>
                  <c:pt idx="26">
                    <c:v>5.2</c:v>
                  </c:pt>
                  <c:pt idx="27">
                    <c:v>5.2</c:v>
                  </c:pt>
                  <c:pt idx="28">
                    <c:v>5.2</c:v>
                  </c:pt>
                  <c:pt idx="29">
                    <c:v>5.2</c:v>
                  </c:pt>
                  <c:pt idx="30">
                    <c:v>5.2</c:v>
                  </c:pt>
                  <c:pt idx="31">
                    <c:v>5.3</c:v>
                  </c:pt>
                  <c:pt idx="32">
                    <c:v>5.3</c:v>
                  </c:pt>
                  <c:pt idx="33">
                    <c:v>5.3</c:v>
                  </c:pt>
                  <c:pt idx="34">
                    <c:v>5.3</c:v>
                  </c:pt>
                  <c:pt idx="35">
                    <c:v>5.3</c:v>
                  </c:pt>
                  <c:pt idx="36">
                    <c:v>5.4</c:v>
                  </c:pt>
                  <c:pt idx="37">
                    <c:v>5.4</c:v>
                  </c:pt>
                  <c:pt idx="38">
                    <c:v>5.4</c:v>
                  </c:pt>
                  <c:pt idx="39">
                    <c:v>5.4</c:v>
                  </c:pt>
                  <c:pt idx="40">
                    <c:v>5.4</c:v>
                  </c:pt>
                  <c:pt idx="41">
                    <c:v>5.5</c:v>
                  </c:pt>
                  <c:pt idx="42">
                    <c:v>5.5</c:v>
                  </c:pt>
                  <c:pt idx="43">
                    <c:v>5.5</c:v>
                  </c:pt>
                  <c:pt idx="44">
                    <c:v>5.5</c:v>
                  </c:pt>
                  <c:pt idx="45">
                    <c:v>5.6</c:v>
                  </c:pt>
                  <c:pt idx="46">
                    <c:v>5.6</c:v>
                  </c:pt>
                  <c:pt idx="47">
                    <c:v>5.6</c:v>
                  </c:pt>
                  <c:pt idx="48">
                    <c:v>5.6</c:v>
                  </c:pt>
                  <c:pt idx="49">
                    <c:v>5.7</c:v>
                  </c:pt>
                  <c:pt idx="50">
                    <c:v>5.7</c:v>
                  </c:pt>
                  <c:pt idx="51">
                    <c:v>5.7</c:v>
                  </c:pt>
                  <c:pt idx="52">
                    <c:v>5.7</c:v>
                  </c:pt>
                  <c:pt idx="53">
                    <c:v>5.8</c:v>
                  </c:pt>
                  <c:pt idx="54">
                    <c:v>5.8</c:v>
                  </c:pt>
                  <c:pt idx="55">
                    <c:v>5.8</c:v>
                  </c:pt>
                  <c:pt idx="56">
                    <c:v>5.9</c:v>
                  </c:pt>
                  <c:pt idx="57">
                    <c:v>5.9</c:v>
                  </c:pt>
                  <c:pt idx="58">
                    <c:v>5.9</c:v>
                  </c:pt>
                  <c:pt idx="59">
                    <c:v>6.0</c:v>
                  </c:pt>
                  <c:pt idx="60">
                    <c:v>6.0</c:v>
                  </c:pt>
                  <c:pt idx="61">
                    <c:v>6.0</c:v>
                  </c:pt>
                  <c:pt idx="62">
                    <c:v>6.1</c:v>
                  </c:pt>
                  <c:pt idx="63">
                    <c:v>6.1</c:v>
                  </c:pt>
                  <c:pt idx="64">
                    <c:v>6.1</c:v>
                  </c:pt>
                  <c:pt idx="65">
                    <c:v>6.2</c:v>
                  </c:pt>
                  <c:pt idx="66">
                    <c:v>6.2</c:v>
                  </c:pt>
                  <c:pt idx="67">
                    <c:v>6.2</c:v>
                  </c:pt>
                  <c:pt idx="68">
                    <c:v>6.3</c:v>
                  </c:pt>
                  <c:pt idx="69">
                    <c:v>6.3</c:v>
                  </c:pt>
                  <c:pt idx="70">
                    <c:v>6.4</c:v>
                  </c:pt>
                  <c:pt idx="71">
                    <c:v>6.4</c:v>
                  </c:pt>
                  <c:pt idx="72">
                    <c:v>6.4</c:v>
                  </c:pt>
                  <c:pt idx="73">
                    <c:v>6.5</c:v>
                  </c:pt>
                  <c:pt idx="74">
                    <c:v>6.5</c:v>
                  </c:pt>
                  <c:pt idx="75">
                    <c:v>6.6</c:v>
                  </c:pt>
                  <c:pt idx="76">
                    <c:v>6.6</c:v>
                  </c:pt>
                  <c:pt idx="77">
                    <c:v>6.6</c:v>
                  </c:pt>
                  <c:pt idx="78">
                    <c:v>6.7</c:v>
                  </c:pt>
                  <c:pt idx="79">
                    <c:v>6.7</c:v>
                  </c:pt>
                  <c:pt idx="80">
                    <c:v>6.8</c:v>
                  </c:pt>
                  <c:pt idx="81">
                    <c:v>6.8</c:v>
                  </c:pt>
                  <c:pt idx="82">
                    <c:v>6.9</c:v>
                  </c:pt>
                  <c:pt idx="83">
                    <c:v>6.9</c:v>
                  </c:pt>
                  <c:pt idx="84">
                    <c:v>7.0</c:v>
                  </c:pt>
                  <c:pt idx="85">
                    <c:v>7.0</c:v>
                  </c:pt>
                  <c:pt idx="86">
                    <c:v>7.1</c:v>
                  </c:pt>
                  <c:pt idx="87">
                    <c:v>7.1</c:v>
                  </c:pt>
                  <c:pt idx="88">
                    <c:v>7.2</c:v>
                  </c:pt>
                  <c:pt idx="89">
                    <c:v>7.2</c:v>
                  </c:pt>
                  <c:pt idx="90">
                    <c:v>7.3</c:v>
                  </c:pt>
                  <c:pt idx="91">
                    <c:v>7.3</c:v>
                  </c:pt>
                  <c:pt idx="92">
                    <c:v>7.4</c:v>
                  </c:pt>
                  <c:pt idx="93">
                    <c:v>7.4</c:v>
                  </c:pt>
                  <c:pt idx="94">
                    <c:v>7.5</c:v>
                  </c:pt>
                  <c:pt idx="95">
                    <c:v>7.5</c:v>
                  </c:pt>
                  <c:pt idx="96">
                    <c:v>7.6</c:v>
                  </c:pt>
                  <c:pt idx="97">
                    <c:v>7.6</c:v>
                  </c:pt>
                  <c:pt idx="98">
                    <c:v>7.7</c:v>
                  </c:pt>
                  <c:pt idx="99">
                    <c:v>7.7</c:v>
                  </c:pt>
                  <c:pt idx="100">
                    <c:v>7.8</c:v>
                  </c:pt>
                  <c:pt idx="101">
                    <c:v>7.8</c:v>
                  </c:pt>
                  <c:pt idx="102">
                    <c:v>7.9</c:v>
                  </c:pt>
                  <c:pt idx="103">
                    <c:v>8.0</c:v>
                  </c:pt>
                  <c:pt idx="104">
                    <c:v>8.0</c:v>
                  </c:pt>
                  <c:pt idx="105">
                    <c:v>8.1</c:v>
                  </c:pt>
                  <c:pt idx="106">
                    <c:v>8.1</c:v>
                  </c:pt>
                  <c:pt idx="107">
                    <c:v>8.2</c:v>
                  </c:pt>
                  <c:pt idx="108">
                    <c:v>8.2</c:v>
                  </c:pt>
                  <c:pt idx="109">
                    <c:v>8.3</c:v>
                  </c:pt>
                  <c:pt idx="110">
                    <c:v>8.4</c:v>
                  </c:pt>
                  <c:pt idx="111">
                    <c:v>8.4</c:v>
                  </c:pt>
                  <c:pt idx="112">
                    <c:v>8.5</c:v>
                  </c:pt>
                  <c:pt idx="113">
                    <c:v>8.6</c:v>
                  </c:pt>
                  <c:pt idx="114">
                    <c:v>8.6</c:v>
                  </c:pt>
                  <c:pt idx="115">
                    <c:v>8.7</c:v>
                  </c:pt>
                  <c:pt idx="116">
                    <c:v>8.7</c:v>
                  </c:pt>
                  <c:pt idx="117">
                    <c:v>8.8</c:v>
                  </c:pt>
                  <c:pt idx="118">
                    <c:v>8.9</c:v>
                  </c:pt>
                  <c:pt idx="119">
                    <c:v>8.9</c:v>
                  </c:pt>
                  <c:pt idx="120">
                    <c:v>9.0</c:v>
                  </c:pt>
                  <c:pt idx="121">
                    <c:v>9.1</c:v>
                  </c:pt>
                  <c:pt idx="122">
                    <c:v>9.1</c:v>
                  </c:pt>
                  <c:pt idx="123">
                    <c:v>9.2</c:v>
                  </c:pt>
                  <c:pt idx="124">
                    <c:v>9.3</c:v>
                  </c:pt>
                  <c:pt idx="125">
                    <c:v>9.4</c:v>
                  </c:pt>
                  <c:pt idx="126">
                    <c:v>9.4</c:v>
                  </c:pt>
                  <c:pt idx="127">
                    <c:v>9.5</c:v>
                  </c:pt>
                  <c:pt idx="128">
                    <c:v>9.6</c:v>
                  </c:pt>
                  <c:pt idx="129">
                    <c:v>9.6</c:v>
                  </c:pt>
                  <c:pt idx="130">
                    <c:v>9.7</c:v>
                  </c:pt>
                  <c:pt idx="131">
                    <c:v>9.8</c:v>
                  </c:pt>
                  <c:pt idx="132">
                    <c:v>9.8</c:v>
                  </c:pt>
                  <c:pt idx="133">
                    <c:v>9.9</c:v>
                  </c:pt>
                  <c:pt idx="134">
                    <c:v>10.0</c:v>
                  </c:pt>
                  <c:pt idx="135">
                    <c:v>10.1</c:v>
                  </c:pt>
                  <c:pt idx="136">
                    <c:v>10.1</c:v>
                  </c:pt>
                  <c:pt idx="137">
                    <c:v>10.2</c:v>
                  </c:pt>
                  <c:pt idx="138">
                    <c:v>10.3</c:v>
                  </c:pt>
                  <c:pt idx="139">
                    <c:v>10.4</c:v>
                  </c:pt>
                  <c:pt idx="140">
                    <c:v>10.4</c:v>
                  </c:pt>
                  <c:pt idx="141">
                    <c:v>10.5</c:v>
                  </c:pt>
                  <c:pt idx="142">
                    <c:v>10.6</c:v>
                  </c:pt>
                  <c:pt idx="143">
                    <c:v>10.7</c:v>
                  </c:pt>
                  <c:pt idx="144">
                    <c:v>10.8</c:v>
                  </c:pt>
                  <c:pt idx="145">
                    <c:v>10.8</c:v>
                  </c:pt>
                  <c:pt idx="146">
                    <c:v>10.9</c:v>
                  </c:pt>
                  <c:pt idx="147">
                    <c:v>11.0</c:v>
                  </c:pt>
                  <c:pt idx="148">
                    <c:v>11.1</c:v>
                  </c:pt>
                  <c:pt idx="149">
                    <c:v>11.2</c:v>
                  </c:pt>
                  <c:pt idx="150">
                    <c:v>11.2</c:v>
                  </c:pt>
                  <c:pt idx="151">
                    <c:v>11.3</c:v>
                  </c:pt>
                  <c:pt idx="152">
                    <c:v>11.4</c:v>
                  </c:pt>
                  <c:pt idx="153">
                    <c:v>11.5</c:v>
                  </c:pt>
                  <c:pt idx="154">
                    <c:v>11.6</c:v>
                  </c:pt>
                  <c:pt idx="155">
                    <c:v>11.7</c:v>
                  </c:pt>
                  <c:pt idx="156">
                    <c:v>11.7</c:v>
                  </c:pt>
                  <c:pt idx="157">
                    <c:v>11.8</c:v>
                  </c:pt>
                  <c:pt idx="158">
                    <c:v>11.9</c:v>
                  </c:pt>
                  <c:pt idx="159">
                    <c:v>12.0</c:v>
                  </c:pt>
                  <c:pt idx="160">
                    <c:v>12.1</c:v>
                  </c:pt>
                  <c:pt idx="161">
                    <c:v>12.2</c:v>
                  </c:pt>
                  <c:pt idx="162">
                    <c:v>12.2</c:v>
                  </c:pt>
                  <c:pt idx="163">
                    <c:v>12.3</c:v>
                  </c:pt>
                  <c:pt idx="164">
                    <c:v>12.4</c:v>
                  </c:pt>
                  <c:pt idx="165">
                    <c:v>12.5</c:v>
                  </c:pt>
                  <c:pt idx="166">
                    <c:v>12.6</c:v>
                  </c:pt>
                  <c:pt idx="167">
                    <c:v>12.7</c:v>
                  </c:pt>
                  <c:pt idx="168">
                    <c:v>12.8</c:v>
                  </c:pt>
                  <c:pt idx="169">
                    <c:v>12.9</c:v>
                  </c:pt>
                  <c:pt idx="170">
                    <c:v>12.9</c:v>
                  </c:pt>
                  <c:pt idx="171">
                    <c:v>13.0</c:v>
                  </c:pt>
                  <c:pt idx="172">
                    <c:v>13.1</c:v>
                  </c:pt>
                  <c:pt idx="173">
                    <c:v>13.2</c:v>
                  </c:pt>
                  <c:pt idx="174">
                    <c:v>13.3</c:v>
                  </c:pt>
                  <c:pt idx="175">
                    <c:v>13.4</c:v>
                  </c:pt>
                  <c:pt idx="176">
                    <c:v>13.5</c:v>
                  </c:pt>
                  <c:pt idx="177">
                    <c:v>13.6</c:v>
                  </c:pt>
                  <c:pt idx="178">
                    <c:v>13.7</c:v>
                  </c:pt>
                  <c:pt idx="179">
                    <c:v>13.8</c:v>
                  </c:pt>
                  <c:pt idx="180">
                    <c:v>13.8</c:v>
                  </c:pt>
                  <c:pt idx="181">
                    <c:v>13.9</c:v>
                  </c:pt>
                  <c:pt idx="182">
                    <c:v>14.0</c:v>
                  </c:pt>
                  <c:pt idx="183">
                    <c:v>14.1</c:v>
                  </c:pt>
                  <c:pt idx="184">
                    <c:v>14.2</c:v>
                  </c:pt>
                  <c:pt idx="185">
                    <c:v>14.3</c:v>
                  </c:pt>
                  <c:pt idx="186">
                    <c:v>14.4</c:v>
                  </c:pt>
                  <c:pt idx="187">
                    <c:v>14.5</c:v>
                  </c:pt>
                  <c:pt idx="188">
                    <c:v>14.6</c:v>
                  </c:pt>
                  <c:pt idx="189">
                    <c:v>14.7</c:v>
                  </c:pt>
                  <c:pt idx="190">
                    <c:v>14.8</c:v>
                  </c:pt>
                  <c:pt idx="191">
                    <c:v>14.9</c:v>
                  </c:pt>
                  <c:pt idx="192">
                    <c:v>15.0</c:v>
                  </c:pt>
                  <c:pt idx="193">
                    <c:v>15.0</c:v>
                  </c:pt>
                  <c:pt idx="194">
                    <c:v>15.1</c:v>
                  </c:pt>
                  <c:pt idx="195">
                    <c:v>15.2</c:v>
                  </c:pt>
                  <c:pt idx="196">
                    <c:v>15.3</c:v>
                  </c:pt>
                  <c:pt idx="197">
                    <c:v>15.4</c:v>
                  </c:pt>
                  <c:pt idx="198">
                    <c:v>15.5</c:v>
                  </c:pt>
                  <c:pt idx="199">
                    <c:v>15.6</c:v>
                  </c:pt>
                  <c:pt idx="200">
                    <c:v>15.7</c:v>
                  </c:pt>
                  <c:pt idx="201">
                    <c:v>15.8</c:v>
                  </c:pt>
                  <c:pt idx="202">
                    <c:v>15.9</c:v>
                  </c:pt>
                  <c:pt idx="203">
                    <c:v>16.0</c:v>
                  </c:pt>
                  <c:pt idx="204">
                    <c:v>16.1</c:v>
                  </c:pt>
                  <c:pt idx="205">
                    <c:v>16.2</c:v>
                  </c:pt>
                  <c:pt idx="206">
                    <c:v>16.3</c:v>
                  </c:pt>
                  <c:pt idx="207">
                    <c:v>16.3</c:v>
                  </c:pt>
                  <c:pt idx="208">
                    <c:v>16.4</c:v>
                  </c:pt>
                  <c:pt idx="209">
                    <c:v>16.5</c:v>
                  </c:pt>
                  <c:pt idx="210">
                    <c:v>16.6</c:v>
                  </c:pt>
                  <c:pt idx="211">
                    <c:v>16.7</c:v>
                  </c:pt>
                  <c:pt idx="212">
                    <c:v>16.8</c:v>
                  </c:pt>
                  <c:pt idx="213">
                    <c:v>16.9</c:v>
                  </c:pt>
                  <c:pt idx="214">
                    <c:v>17.0</c:v>
                  </c:pt>
                  <c:pt idx="215">
                    <c:v>17.1</c:v>
                  </c:pt>
                  <c:pt idx="216">
                    <c:v>17.2</c:v>
                  </c:pt>
                  <c:pt idx="217">
                    <c:v>17.3</c:v>
                  </c:pt>
                  <c:pt idx="218">
                    <c:v>17.4</c:v>
                  </c:pt>
                  <c:pt idx="219">
                    <c:v>17.4</c:v>
                  </c:pt>
                  <c:pt idx="220">
                    <c:v>17.5</c:v>
                  </c:pt>
                  <c:pt idx="221">
                    <c:v>17.6</c:v>
                  </c:pt>
                  <c:pt idx="222">
                    <c:v>17.7</c:v>
                  </c:pt>
                  <c:pt idx="223">
                    <c:v>17.8</c:v>
                  </c:pt>
                  <c:pt idx="224">
                    <c:v>17.9</c:v>
                  </c:pt>
                  <c:pt idx="225">
                    <c:v>18.0</c:v>
                  </c:pt>
                  <c:pt idx="226">
                    <c:v>18.1</c:v>
                  </c:pt>
                  <c:pt idx="227">
                    <c:v>18.1</c:v>
                  </c:pt>
                  <c:pt idx="228">
                    <c:v>18.2</c:v>
                  </c:pt>
                  <c:pt idx="229">
                    <c:v>18.3</c:v>
                  </c:pt>
                  <c:pt idx="230">
                    <c:v>18.4</c:v>
                  </c:pt>
                  <c:pt idx="231">
                    <c:v>18.5</c:v>
                  </c:pt>
                  <c:pt idx="232">
                    <c:v>18.6</c:v>
                  </c:pt>
                  <c:pt idx="233">
                    <c:v>18.6</c:v>
                  </c:pt>
                  <c:pt idx="234">
                    <c:v>18.7</c:v>
                  </c:pt>
                  <c:pt idx="235">
                    <c:v>18.8</c:v>
                  </c:pt>
                  <c:pt idx="236">
                    <c:v>18.9</c:v>
                  </c:pt>
                  <c:pt idx="237">
                    <c:v>19.0</c:v>
                  </c:pt>
                  <c:pt idx="238">
                    <c:v>19.1</c:v>
                  </c:pt>
                  <c:pt idx="239">
                    <c:v>19.1</c:v>
                  </c:pt>
                  <c:pt idx="240">
                    <c:v>19.2</c:v>
                  </c:pt>
                  <c:pt idx="241">
                    <c:v>19.3</c:v>
                  </c:pt>
                  <c:pt idx="242">
                    <c:v>19.4</c:v>
                  </c:pt>
                  <c:pt idx="243">
                    <c:v>19.4</c:v>
                  </c:pt>
                  <c:pt idx="244">
                    <c:v>19.5</c:v>
                  </c:pt>
                  <c:pt idx="245">
                    <c:v>19.6</c:v>
                  </c:pt>
                  <c:pt idx="246">
                    <c:v>19.7</c:v>
                  </c:pt>
                  <c:pt idx="247">
                    <c:v>19.7</c:v>
                  </c:pt>
                  <c:pt idx="248">
                    <c:v>19.8</c:v>
                  </c:pt>
                  <c:pt idx="249">
                    <c:v>19.9</c:v>
                  </c:pt>
                  <c:pt idx="250">
                    <c:v>19.9</c:v>
                  </c:pt>
                  <c:pt idx="251">
                    <c:v>20.0</c:v>
                  </c:pt>
                  <c:pt idx="252">
                    <c:v>20.1</c:v>
                  </c:pt>
                  <c:pt idx="253">
                    <c:v>20.1</c:v>
                  </c:pt>
                  <c:pt idx="254">
                    <c:v>20.2</c:v>
                  </c:pt>
                  <c:pt idx="255">
                    <c:v>20.3</c:v>
                  </c:pt>
                  <c:pt idx="256">
                    <c:v>20.3</c:v>
                  </c:pt>
                  <c:pt idx="257">
                    <c:v>20.4</c:v>
                  </c:pt>
                  <c:pt idx="258">
                    <c:v>20.5</c:v>
                  </c:pt>
                  <c:pt idx="259">
                    <c:v>20.5</c:v>
                  </c:pt>
                  <c:pt idx="260">
                    <c:v>20.6</c:v>
                  </c:pt>
                  <c:pt idx="261">
                    <c:v>20.6</c:v>
                  </c:pt>
                  <c:pt idx="262">
                    <c:v>20.7</c:v>
                  </c:pt>
                  <c:pt idx="263">
                    <c:v>20.8</c:v>
                  </c:pt>
                  <c:pt idx="264">
                    <c:v>20.8</c:v>
                  </c:pt>
                  <c:pt idx="265">
                    <c:v>20.9</c:v>
                  </c:pt>
                  <c:pt idx="266">
                    <c:v>20.9</c:v>
                  </c:pt>
                  <c:pt idx="267">
                    <c:v>21.0</c:v>
                  </c:pt>
                  <c:pt idx="268">
                    <c:v>21.0</c:v>
                  </c:pt>
                  <c:pt idx="269">
                    <c:v>21.1</c:v>
                  </c:pt>
                  <c:pt idx="270">
                    <c:v>21.1</c:v>
                  </c:pt>
                  <c:pt idx="271">
                    <c:v>21.2</c:v>
                  </c:pt>
                  <c:pt idx="272">
                    <c:v>21.2</c:v>
                  </c:pt>
                  <c:pt idx="273">
                    <c:v>21.3</c:v>
                  </c:pt>
                  <c:pt idx="274">
                    <c:v>21.3</c:v>
                  </c:pt>
                  <c:pt idx="275">
                    <c:v>21.3</c:v>
                  </c:pt>
                  <c:pt idx="276">
                    <c:v>21.4</c:v>
                  </c:pt>
                  <c:pt idx="277">
                    <c:v>21.4</c:v>
                  </c:pt>
                  <c:pt idx="278">
                    <c:v>21.5</c:v>
                  </c:pt>
                  <c:pt idx="279">
                    <c:v>21.5</c:v>
                  </c:pt>
                  <c:pt idx="280">
                    <c:v>21.5</c:v>
                  </c:pt>
                  <c:pt idx="281">
                    <c:v>21.6</c:v>
                  </c:pt>
                  <c:pt idx="282">
                    <c:v>21.6</c:v>
                  </c:pt>
                  <c:pt idx="283">
                    <c:v>21.6</c:v>
                  </c:pt>
                  <c:pt idx="284">
                    <c:v>21.6</c:v>
                  </c:pt>
                  <c:pt idx="285">
                    <c:v>21.7</c:v>
                  </c:pt>
                  <c:pt idx="286">
                    <c:v>21.7</c:v>
                  </c:pt>
                  <c:pt idx="287">
                    <c:v>21.7</c:v>
                  </c:pt>
                  <c:pt idx="288">
                    <c:v>21.7</c:v>
                  </c:pt>
                  <c:pt idx="289">
                    <c:v>21.8</c:v>
                  </c:pt>
                  <c:pt idx="290">
                    <c:v>21.8</c:v>
                  </c:pt>
                  <c:pt idx="291">
                    <c:v>21.8</c:v>
                  </c:pt>
                  <c:pt idx="292">
                    <c:v>21.8</c:v>
                  </c:pt>
                  <c:pt idx="293">
                    <c:v>21.8</c:v>
                  </c:pt>
                  <c:pt idx="294">
                    <c:v>21.9</c:v>
                  </c:pt>
                  <c:pt idx="295">
                    <c:v>21.9</c:v>
                  </c:pt>
                  <c:pt idx="296">
                    <c:v>21.9</c:v>
                  </c:pt>
                  <c:pt idx="297">
                    <c:v>21.9</c:v>
                  </c:pt>
                  <c:pt idx="298">
                    <c:v>21.9</c:v>
                  </c:pt>
                  <c:pt idx="299">
                    <c:v>21.9</c:v>
                  </c:pt>
                  <c:pt idx="300">
                    <c:v>21.9</c:v>
                  </c:pt>
                  <c:pt idx="301">
                    <c:v>21.9</c:v>
                  </c:pt>
                  <c:pt idx="302">
                    <c:v>21.9</c:v>
                  </c:pt>
                  <c:pt idx="303">
                    <c:v>21.9</c:v>
                  </c:pt>
                  <c:pt idx="304">
                    <c:v>21.9</c:v>
                  </c:pt>
                  <c:pt idx="305">
                    <c:v>21.9</c:v>
                  </c:pt>
                  <c:pt idx="306">
                    <c:v>21.9</c:v>
                  </c:pt>
                  <c:pt idx="307">
                    <c:v>21.9</c:v>
                  </c:pt>
                  <c:pt idx="308">
                    <c:v>21.9</c:v>
                  </c:pt>
                  <c:pt idx="309">
                    <c:v>21.9</c:v>
                  </c:pt>
                  <c:pt idx="310">
                    <c:v>21.9</c:v>
                  </c:pt>
                  <c:pt idx="311">
                    <c:v>21.9</c:v>
                  </c:pt>
                  <c:pt idx="312">
                    <c:v>21.8</c:v>
                  </c:pt>
                  <c:pt idx="313">
                    <c:v>21.8</c:v>
                  </c:pt>
                  <c:pt idx="314">
                    <c:v>21.8</c:v>
                  </c:pt>
                  <c:pt idx="315">
                    <c:v>21.8</c:v>
                  </c:pt>
                  <c:pt idx="316">
                    <c:v>21.8</c:v>
                  </c:pt>
                  <c:pt idx="317">
                    <c:v>21.7</c:v>
                  </c:pt>
                  <c:pt idx="318">
                    <c:v>21.7</c:v>
                  </c:pt>
                  <c:pt idx="319">
                    <c:v>21.7</c:v>
                  </c:pt>
                  <c:pt idx="320">
                    <c:v>21.7</c:v>
                  </c:pt>
                  <c:pt idx="321">
                    <c:v>21.7</c:v>
                  </c:pt>
                  <c:pt idx="322">
                    <c:v>21.6</c:v>
                  </c:pt>
                  <c:pt idx="323">
                    <c:v>21.6</c:v>
                  </c:pt>
                  <c:pt idx="324">
                    <c:v>21.6</c:v>
                  </c:pt>
                  <c:pt idx="325">
                    <c:v>21.5</c:v>
                  </c:pt>
                  <c:pt idx="326">
                    <c:v>21.5</c:v>
                  </c:pt>
                  <c:pt idx="327">
                    <c:v>21.5</c:v>
                  </c:pt>
                  <c:pt idx="328">
                    <c:v>21.4</c:v>
                  </c:pt>
                  <c:pt idx="329">
                    <c:v>21.4</c:v>
                  </c:pt>
                  <c:pt idx="330">
                    <c:v>21.3</c:v>
                  </c:pt>
                  <c:pt idx="331">
                    <c:v>21.3</c:v>
                  </c:pt>
                  <c:pt idx="332">
                    <c:v>21.3</c:v>
                  </c:pt>
                  <c:pt idx="333">
                    <c:v>21.2</c:v>
                  </c:pt>
                  <c:pt idx="334">
                    <c:v>21.2</c:v>
                  </c:pt>
                  <c:pt idx="335">
                    <c:v>21.1</c:v>
                  </c:pt>
                  <c:pt idx="336">
                    <c:v>21.1</c:v>
                  </c:pt>
                  <c:pt idx="337">
                    <c:v>21.0</c:v>
                  </c:pt>
                  <c:pt idx="338">
                    <c:v>21.0</c:v>
                  </c:pt>
                  <c:pt idx="339">
                    <c:v>20.9</c:v>
                  </c:pt>
                  <c:pt idx="340">
                    <c:v>20.9</c:v>
                  </c:pt>
                  <c:pt idx="341">
                    <c:v>20.8</c:v>
                  </c:pt>
                  <c:pt idx="342">
                    <c:v>20.8</c:v>
                  </c:pt>
                  <c:pt idx="343">
                    <c:v>20.7</c:v>
                  </c:pt>
                  <c:pt idx="344">
                    <c:v>20.7</c:v>
                  </c:pt>
                  <c:pt idx="345">
                    <c:v>20.6</c:v>
                  </c:pt>
                  <c:pt idx="346">
                    <c:v>20.5</c:v>
                  </c:pt>
                  <c:pt idx="347">
                    <c:v>20.5</c:v>
                  </c:pt>
                  <c:pt idx="348">
                    <c:v>20.4</c:v>
                  </c:pt>
                  <c:pt idx="349">
                    <c:v>20.4</c:v>
                  </c:pt>
                  <c:pt idx="350">
                    <c:v>20.3</c:v>
                  </c:pt>
                  <c:pt idx="351">
                    <c:v>20.2</c:v>
                  </c:pt>
                  <c:pt idx="352">
                    <c:v>20.2</c:v>
                  </c:pt>
                  <c:pt idx="353">
                    <c:v>20.1</c:v>
                  </c:pt>
                  <c:pt idx="354">
                    <c:v>20.0</c:v>
                  </c:pt>
                  <c:pt idx="355">
                    <c:v>20.0</c:v>
                  </c:pt>
                  <c:pt idx="356">
                    <c:v>19.9</c:v>
                  </c:pt>
                  <c:pt idx="357">
                    <c:v>19.8</c:v>
                  </c:pt>
                  <c:pt idx="358">
                    <c:v>19.7</c:v>
                  </c:pt>
                  <c:pt idx="359">
                    <c:v>19.7</c:v>
                  </c:pt>
                  <c:pt idx="360">
                    <c:v>19.6</c:v>
                  </c:pt>
                  <c:pt idx="361">
                    <c:v>19.5</c:v>
                  </c:pt>
                  <c:pt idx="362">
                    <c:v>19.4</c:v>
                  </c:pt>
                  <c:pt idx="363">
                    <c:v>19.4</c:v>
                  </c:pt>
                  <c:pt idx="364">
                    <c:v>19.3</c:v>
                  </c:pt>
                  <c:pt idx="365">
                    <c:v>19.2</c:v>
                  </c:pt>
                  <c:pt idx="366">
                    <c:v>19.1</c:v>
                  </c:pt>
                  <c:pt idx="367">
                    <c:v>19.1</c:v>
                  </c:pt>
                  <c:pt idx="368">
                    <c:v>19.0</c:v>
                  </c:pt>
                  <c:pt idx="369">
                    <c:v>18.9</c:v>
                  </c:pt>
                  <c:pt idx="370">
                    <c:v>18.8</c:v>
                  </c:pt>
                  <c:pt idx="371">
                    <c:v>18.7</c:v>
                  </c:pt>
                  <c:pt idx="372">
                    <c:v>18.7</c:v>
                  </c:pt>
                  <c:pt idx="373">
                    <c:v>18.6</c:v>
                  </c:pt>
                  <c:pt idx="374">
                    <c:v>18.5</c:v>
                  </c:pt>
                  <c:pt idx="375">
                    <c:v>18.4</c:v>
                  </c:pt>
                  <c:pt idx="376">
                    <c:v>18.3</c:v>
                  </c:pt>
                  <c:pt idx="377">
                    <c:v>18.2</c:v>
                  </c:pt>
                  <c:pt idx="378">
                    <c:v>18.2</c:v>
                  </c:pt>
                  <c:pt idx="379">
                    <c:v>18.1</c:v>
                  </c:pt>
                  <c:pt idx="380">
                    <c:v>18.0</c:v>
                  </c:pt>
                  <c:pt idx="381">
                    <c:v>17.9</c:v>
                  </c:pt>
                  <c:pt idx="382">
                    <c:v>17.8</c:v>
                  </c:pt>
                  <c:pt idx="383">
                    <c:v>17.7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  <c:pt idx="17">
                    <c:v>0</c:v>
                  </c:pt>
                  <c:pt idx="18">
                    <c:v>0</c:v>
                  </c:pt>
                  <c:pt idx="19">
                    <c:v>0</c:v>
                  </c:pt>
                  <c:pt idx="20">
                    <c:v>0</c:v>
                  </c:pt>
                  <c:pt idx="21">
                    <c:v>0</c:v>
                  </c:pt>
                  <c:pt idx="22">
                    <c:v>0</c:v>
                  </c:pt>
                  <c:pt idx="23">
                    <c:v>0</c:v>
                  </c:pt>
                  <c:pt idx="24">
                    <c:v>1</c:v>
                  </c:pt>
                  <c:pt idx="25">
                    <c:v>1</c:v>
                  </c:pt>
                  <c:pt idx="26">
                    <c:v>1</c:v>
                  </c:pt>
                  <c:pt idx="27">
                    <c:v>1</c:v>
                  </c:pt>
                  <c:pt idx="28">
                    <c:v>1</c:v>
                  </c:pt>
                  <c:pt idx="29">
                    <c:v>1</c:v>
                  </c:pt>
                  <c:pt idx="30">
                    <c:v>1</c:v>
                  </c:pt>
                  <c:pt idx="31">
                    <c:v>1</c:v>
                  </c:pt>
                  <c:pt idx="32">
                    <c:v>1</c:v>
                  </c:pt>
                  <c:pt idx="33">
                    <c:v>1</c:v>
                  </c:pt>
                  <c:pt idx="34">
                    <c:v>2</c:v>
                  </c:pt>
                  <c:pt idx="35">
                    <c:v>2</c:v>
                  </c:pt>
                  <c:pt idx="36">
                    <c:v>2</c:v>
                  </c:pt>
                  <c:pt idx="37">
                    <c:v>2</c:v>
                  </c:pt>
                  <c:pt idx="38">
                    <c:v>2</c:v>
                  </c:pt>
                  <c:pt idx="39">
                    <c:v>2</c:v>
                  </c:pt>
                  <c:pt idx="40">
                    <c:v>3</c:v>
                  </c:pt>
                  <c:pt idx="41">
                    <c:v>3</c:v>
                  </c:pt>
                  <c:pt idx="42">
                    <c:v>3</c:v>
                  </c:pt>
                  <c:pt idx="43">
                    <c:v>3</c:v>
                  </c:pt>
                  <c:pt idx="44">
                    <c:v>3</c:v>
                  </c:pt>
                  <c:pt idx="45">
                    <c:v>4</c:v>
                  </c:pt>
                  <c:pt idx="46">
                    <c:v>4</c:v>
                  </c:pt>
                  <c:pt idx="47">
                    <c:v>4</c:v>
                  </c:pt>
                  <c:pt idx="48">
                    <c:v>4</c:v>
                  </c:pt>
                  <c:pt idx="49">
                    <c:v>5</c:v>
                  </c:pt>
                  <c:pt idx="50">
                    <c:v>5</c:v>
                  </c:pt>
                  <c:pt idx="51">
                    <c:v>5</c:v>
                  </c:pt>
                  <c:pt idx="52">
                    <c:v>6</c:v>
                  </c:pt>
                  <c:pt idx="53">
                    <c:v>6</c:v>
                  </c:pt>
                  <c:pt idx="54">
                    <c:v>6</c:v>
                  </c:pt>
                  <c:pt idx="55">
                    <c:v>7</c:v>
                  </c:pt>
                  <c:pt idx="56">
                    <c:v>7</c:v>
                  </c:pt>
                  <c:pt idx="57">
                    <c:v>8</c:v>
                  </c:pt>
                  <c:pt idx="58">
                    <c:v>8</c:v>
                  </c:pt>
                  <c:pt idx="59">
                    <c:v>8</c:v>
                  </c:pt>
                  <c:pt idx="60">
                    <c:v>9</c:v>
                  </c:pt>
                  <c:pt idx="61">
                    <c:v>9</c:v>
                  </c:pt>
                  <c:pt idx="62">
                    <c:v>10</c:v>
                  </c:pt>
                  <c:pt idx="63">
                    <c:v>10</c:v>
                  </c:pt>
                  <c:pt idx="64">
                    <c:v>11</c:v>
                  </c:pt>
                  <c:pt idx="65">
                    <c:v>11</c:v>
                  </c:pt>
                  <c:pt idx="66">
                    <c:v>12</c:v>
                  </c:pt>
                  <c:pt idx="67">
                    <c:v>13</c:v>
                  </c:pt>
                  <c:pt idx="68">
                    <c:v>13</c:v>
                  </c:pt>
                  <c:pt idx="69">
                    <c:v>14</c:v>
                  </c:pt>
                  <c:pt idx="70">
                    <c:v>14</c:v>
                  </c:pt>
                  <c:pt idx="71">
                    <c:v>15</c:v>
                  </c:pt>
                  <c:pt idx="72">
                    <c:v>16</c:v>
                  </c:pt>
                  <c:pt idx="73">
                    <c:v>17</c:v>
                  </c:pt>
                  <c:pt idx="74">
                    <c:v>17</c:v>
                  </c:pt>
                  <c:pt idx="75">
                    <c:v>18</c:v>
                  </c:pt>
                  <c:pt idx="76">
                    <c:v>19</c:v>
                  </c:pt>
                  <c:pt idx="77">
                    <c:v>20</c:v>
                  </c:pt>
                  <c:pt idx="78">
                    <c:v>20</c:v>
                  </c:pt>
                  <c:pt idx="79">
                    <c:v>21</c:v>
                  </c:pt>
                  <c:pt idx="80">
                    <c:v>22</c:v>
                  </c:pt>
                  <c:pt idx="81">
                    <c:v>23</c:v>
                  </c:pt>
                  <c:pt idx="82">
                    <c:v>24</c:v>
                  </c:pt>
                  <c:pt idx="83">
                    <c:v>25</c:v>
                  </c:pt>
                  <c:pt idx="84">
                    <c:v>26</c:v>
                  </c:pt>
                  <c:pt idx="85">
                    <c:v>27</c:v>
                  </c:pt>
                  <c:pt idx="86">
                    <c:v>28</c:v>
                  </c:pt>
                  <c:pt idx="87">
                    <c:v>29</c:v>
                  </c:pt>
                  <c:pt idx="88">
                    <c:v>30</c:v>
                  </c:pt>
                  <c:pt idx="89">
                    <c:v>31</c:v>
                  </c:pt>
                  <c:pt idx="90">
                    <c:v>32</c:v>
                  </c:pt>
                  <c:pt idx="91">
                    <c:v>34</c:v>
                  </c:pt>
                  <c:pt idx="92">
                    <c:v>35</c:v>
                  </c:pt>
                  <c:pt idx="93">
                    <c:v>36</c:v>
                  </c:pt>
                  <c:pt idx="94">
                    <c:v>37</c:v>
                  </c:pt>
                  <c:pt idx="95">
                    <c:v>39</c:v>
                  </c:pt>
                  <c:pt idx="96">
                    <c:v>40</c:v>
                  </c:pt>
                  <c:pt idx="97">
                    <c:v>41</c:v>
                  </c:pt>
                  <c:pt idx="98">
                    <c:v>43</c:v>
                  </c:pt>
                  <c:pt idx="99">
                    <c:v>44</c:v>
                  </c:pt>
                  <c:pt idx="100">
                    <c:v>46</c:v>
                  </c:pt>
                  <c:pt idx="101">
                    <c:v>47</c:v>
                  </c:pt>
                  <c:pt idx="102">
                    <c:v>49</c:v>
                  </c:pt>
                  <c:pt idx="103">
                    <c:v>50</c:v>
                  </c:pt>
                  <c:pt idx="104">
                    <c:v>52</c:v>
                  </c:pt>
                  <c:pt idx="105">
                    <c:v>54</c:v>
                  </c:pt>
                  <c:pt idx="106">
                    <c:v>55</c:v>
                  </c:pt>
                  <c:pt idx="107">
                    <c:v>57</c:v>
                  </c:pt>
                  <c:pt idx="108">
                    <c:v>59</c:v>
                  </c:pt>
                  <c:pt idx="109">
                    <c:v>61</c:v>
                  </c:pt>
                  <c:pt idx="110">
                    <c:v>63</c:v>
                  </c:pt>
                  <c:pt idx="111">
                    <c:v>65</c:v>
                  </c:pt>
                  <c:pt idx="112">
                    <c:v>67</c:v>
                  </c:pt>
                  <c:pt idx="113">
                    <c:v>69</c:v>
                  </c:pt>
                  <c:pt idx="114">
                    <c:v>71</c:v>
                  </c:pt>
                  <c:pt idx="115">
                    <c:v>73</c:v>
                  </c:pt>
                  <c:pt idx="116">
                    <c:v>75</c:v>
                  </c:pt>
                  <c:pt idx="117">
                    <c:v>77</c:v>
                  </c:pt>
                  <c:pt idx="118">
                    <c:v>79</c:v>
                  </c:pt>
                  <c:pt idx="119">
                    <c:v>82</c:v>
                  </c:pt>
                  <c:pt idx="120">
                    <c:v>84</c:v>
                  </c:pt>
                  <c:pt idx="121">
                    <c:v>86</c:v>
                  </c:pt>
                  <c:pt idx="122">
                    <c:v>89</c:v>
                  </c:pt>
                  <c:pt idx="123">
                    <c:v>91</c:v>
                  </c:pt>
                  <c:pt idx="124">
                    <c:v>94</c:v>
                  </c:pt>
                  <c:pt idx="125">
                    <c:v>96</c:v>
                  </c:pt>
                  <c:pt idx="126">
                    <c:v>99</c:v>
                  </c:pt>
                  <c:pt idx="127">
                    <c:v>102</c:v>
                  </c:pt>
                  <c:pt idx="128">
                    <c:v>105</c:v>
                  </c:pt>
                  <c:pt idx="129">
                    <c:v>107</c:v>
                  </c:pt>
                  <c:pt idx="130">
                    <c:v>110</c:v>
                  </c:pt>
                  <c:pt idx="131">
                    <c:v>113</c:v>
                  </c:pt>
                  <c:pt idx="132">
                    <c:v>116</c:v>
                  </c:pt>
                  <c:pt idx="133">
                    <c:v>119</c:v>
                  </c:pt>
                  <c:pt idx="134">
                    <c:v>122</c:v>
                  </c:pt>
                  <c:pt idx="135">
                    <c:v>126</c:v>
                  </c:pt>
                  <c:pt idx="136">
                    <c:v>129</c:v>
                  </c:pt>
                  <c:pt idx="137">
                    <c:v>132</c:v>
                  </c:pt>
                  <c:pt idx="138">
                    <c:v>136</c:v>
                  </c:pt>
                  <c:pt idx="139">
                    <c:v>139</c:v>
                  </c:pt>
                  <c:pt idx="140">
                    <c:v>143</c:v>
                  </c:pt>
                  <c:pt idx="141">
                    <c:v>146</c:v>
                  </c:pt>
                  <c:pt idx="142">
                    <c:v>150</c:v>
                  </c:pt>
                  <c:pt idx="143">
                    <c:v>154</c:v>
                  </c:pt>
                  <c:pt idx="144">
                    <c:v>157</c:v>
                  </c:pt>
                  <c:pt idx="145">
                    <c:v>161</c:v>
                  </c:pt>
                  <c:pt idx="146">
                    <c:v>165</c:v>
                  </c:pt>
                  <c:pt idx="147">
                    <c:v>169</c:v>
                  </c:pt>
                  <c:pt idx="148">
                    <c:v>173</c:v>
                  </c:pt>
                  <c:pt idx="149">
                    <c:v>177</c:v>
                  </c:pt>
                  <c:pt idx="150">
                    <c:v>182</c:v>
                  </c:pt>
                  <c:pt idx="151">
                    <c:v>186</c:v>
                  </c:pt>
                  <c:pt idx="152">
                    <c:v>190</c:v>
                  </c:pt>
                  <c:pt idx="153">
                    <c:v>195</c:v>
                  </c:pt>
                  <c:pt idx="154">
                    <c:v>199</c:v>
                  </c:pt>
                  <c:pt idx="155">
                    <c:v>204</c:v>
                  </c:pt>
                  <c:pt idx="156">
                    <c:v>209</c:v>
                  </c:pt>
                  <c:pt idx="157">
                    <c:v>213</c:v>
                  </c:pt>
                  <c:pt idx="158">
                    <c:v>218</c:v>
                  </c:pt>
                  <c:pt idx="159">
                    <c:v>223</c:v>
                  </c:pt>
                  <c:pt idx="160">
                    <c:v>228</c:v>
                  </c:pt>
                  <c:pt idx="161">
                    <c:v>233</c:v>
                  </c:pt>
                  <c:pt idx="162">
                    <c:v>239</c:v>
                  </c:pt>
                  <c:pt idx="163">
                    <c:v>244</c:v>
                  </c:pt>
                  <c:pt idx="164">
                    <c:v>249</c:v>
                  </c:pt>
                  <c:pt idx="165">
                    <c:v>255</c:v>
                  </c:pt>
                  <c:pt idx="166">
                    <c:v>260</c:v>
                  </c:pt>
                  <c:pt idx="167">
                    <c:v>266</c:v>
                  </c:pt>
                  <c:pt idx="168">
                    <c:v>272</c:v>
                  </c:pt>
                  <c:pt idx="169">
                    <c:v>278</c:v>
                  </c:pt>
                  <c:pt idx="170">
                    <c:v>284</c:v>
                  </c:pt>
                  <c:pt idx="171">
                    <c:v>290</c:v>
                  </c:pt>
                  <c:pt idx="172">
                    <c:v>296</c:v>
                  </c:pt>
                  <c:pt idx="173">
                    <c:v>302</c:v>
                  </c:pt>
                  <c:pt idx="174">
                    <c:v>309</c:v>
                  </c:pt>
                  <c:pt idx="175">
                    <c:v>315</c:v>
                  </c:pt>
                  <c:pt idx="176">
                    <c:v>322</c:v>
                  </c:pt>
                  <c:pt idx="177">
                    <c:v>328</c:v>
                  </c:pt>
                  <c:pt idx="178">
                    <c:v>335</c:v>
                  </c:pt>
                  <c:pt idx="179">
                    <c:v>342</c:v>
                  </c:pt>
                  <c:pt idx="180">
                    <c:v>349</c:v>
                  </c:pt>
                  <c:pt idx="181">
                    <c:v>356</c:v>
                  </c:pt>
                  <c:pt idx="182">
                    <c:v>363</c:v>
                  </c:pt>
                  <c:pt idx="183">
                    <c:v>370</c:v>
                  </c:pt>
                  <c:pt idx="184">
                    <c:v>378</c:v>
                  </c:pt>
                  <c:pt idx="185">
                    <c:v>385</c:v>
                  </c:pt>
                  <c:pt idx="186">
                    <c:v>393</c:v>
                  </c:pt>
                  <c:pt idx="187">
                    <c:v>401</c:v>
                  </c:pt>
                  <c:pt idx="188">
                    <c:v>408</c:v>
                  </c:pt>
                  <c:pt idx="189">
                    <c:v>416</c:v>
                  </c:pt>
                  <c:pt idx="190">
                    <c:v>424</c:v>
                  </c:pt>
                  <c:pt idx="191">
                    <c:v>433</c:v>
                  </c:pt>
                  <c:pt idx="192">
                    <c:v>441</c:v>
                  </c:pt>
                  <c:pt idx="193">
                    <c:v>449</c:v>
                  </c:pt>
                  <c:pt idx="194">
                    <c:v>458</c:v>
                  </c:pt>
                  <c:pt idx="195">
                    <c:v>466</c:v>
                  </c:pt>
                  <c:pt idx="196">
                    <c:v>475</c:v>
                  </c:pt>
                  <c:pt idx="197">
                    <c:v>484</c:v>
                  </c:pt>
                  <c:pt idx="198">
                    <c:v>493</c:v>
                  </c:pt>
                  <c:pt idx="199">
                    <c:v>502</c:v>
                  </c:pt>
                  <c:pt idx="200">
                    <c:v>512</c:v>
                  </c:pt>
                  <c:pt idx="201">
                    <c:v>521</c:v>
                  </c:pt>
                  <c:pt idx="202">
                    <c:v>530</c:v>
                  </c:pt>
                  <c:pt idx="203">
                    <c:v>540</c:v>
                  </c:pt>
                  <c:pt idx="204">
                    <c:v>550</c:v>
                  </c:pt>
                  <c:pt idx="205">
                    <c:v>560</c:v>
                  </c:pt>
                  <c:pt idx="206">
                    <c:v>570</c:v>
                  </c:pt>
                  <c:pt idx="207">
                    <c:v>580</c:v>
                  </c:pt>
                  <c:pt idx="208">
                    <c:v>590</c:v>
                  </c:pt>
                  <c:pt idx="209">
                    <c:v>600</c:v>
                  </c:pt>
                  <c:pt idx="210">
                    <c:v>611</c:v>
                  </c:pt>
                  <c:pt idx="211">
                    <c:v>621</c:v>
                  </c:pt>
                  <c:pt idx="212">
                    <c:v>632</c:v>
                  </c:pt>
                  <c:pt idx="213">
                    <c:v>643</c:v>
                  </c:pt>
                  <c:pt idx="214">
                    <c:v>654</c:v>
                  </c:pt>
                  <c:pt idx="215">
                    <c:v>665</c:v>
                  </c:pt>
                  <c:pt idx="216">
                    <c:v>676</c:v>
                  </c:pt>
                  <c:pt idx="217">
                    <c:v>688</c:v>
                  </c:pt>
                  <c:pt idx="218">
                    <c:v>699</c:v>
                  </c:pt>
                  <c:pt idx="219">
                    <c:v>711</c:v>
                  </c:pt>
                  <c:pt idx="220">
                    <c:v>723</c:v>
                  </c:pt>
                  <c:pt idx="221">
                    <c:v>735</c:v>
                  </c:pt>
                  <c:pt idx="222">
                    <c:v>747</c:v>
                  </c:pt>
                  <c:pt idx="223">
                    <c:v>759</c:v>
                  </c:pt>
                  <c:pt idx="224">
                    <c:v>771</c:v>
                  </c:pt>
                  <c:pt idx="225">
                    <c:v>784</c:v>
                  </c:pt>
                  <c:pt idx="226">
                    <c:v>796</c:v>
                  </c:pt>
                  <c:pt idx="227">
                    <c:v>809</c:v>
                  </c:pt>
                  <c:pt idx="228">
                    <c:v>822</c:v>
                  </c:pt>
                  <c:pt idx="229">
                    <c:v>835</c:v>
                  </c:pt>
                  <c:pt idx="230">
                    <c:v>848</c:v>
                  </c:pt>
                  <c:pt idx="231">
                    <c:v>861</c:v>
                  </c:pt>
                  <c:pt idx="232">
                    <c:v>874</c:v>
                  </c:pt>
                  <c:pt idx="233">
                    <c:v>888</c:v>
                  </c:pt>
                  <c:pt idx="234">
                    <c:v>901</c:v>
                  </c:pt>
                  <c:pt idx="235">
                    <c:v>915</c:v>
                  </c:pt>
                  <c:pt idx="236">
                    <c:v>929</c:v>
                  </c:pt>
                  <c:pt idx="237">
                    <c:v>943</c:v>
                  </c:pt>
                  <c:pt idx="238">
                    <c:v>957</c:v>
                  </c:pt>
                  <c:pt idx="239">
                    <c:v>971</c:v>
                  </c:pt>
                  <c:pt idx="240">
                    <c:v>986</c:v>
                  </c:pt>
                  <c:pt idx="241">
                    <c:v>1000</c:v>
                  </c:pt>
                  <c:pt idx="242">
                    <c:v>1015</c:v>
                  </c:pt>
                  <c:pt idx="243">
                    <c:v>1029</c:v>
                  </c:pt>
                  <c:pt idx="244">
                    <c:v>1044</c:v>
                  </c:pt>
                  <c:pt idx="245">
                    <c:v>1059</c:v>
                  </c:pt>
                  <c:pt idx="246">
                    <c:v>1074</c:v>
                  </c:pt>
                  <c:pt idx="247">
                    <c:v>1089</c:v>
                  </c:pt>
                  <c:pt idx="248">
                    <c:v>1105</c:v>
                  </c:pt>
                  <c:pt idx="249">
                    <c:v>1120</c:v>
                  </c:pt>
                  <c:pt idx="250">
                    <c:v>1136</c:v>
                  </c:pt>
                  <c:pt idx="251">
                    <c:v>1151</c:v>
                  </c:pt>
                  <c:pt idx="252">
                    <c:v>1167</c:v>
                  </c:pt>
                  <c:pt idx="253">
                    <c:v>1183</c:v>
                  </c:pt>
                  <c:pt idx="254">
                    <c:v>1199</c:v>
                  </c:pt>
                  <c:pt idx="255">
                    <c:v>1215</c:v>
                  </c:pt>
                  <c:pt idx="256">
                    <c:v>1231</c:v>
                  </c:pt>
                  <c:pt idx="257">
                    <c:v>1248</c:v>
                  </c:pt>
                  <c:pt idx="258">
                    <c:v>1264</c:v>
                  </c:pt>
                  <c:pt idx="259">
                    <c:v>1281</c:v>
                  </c:pt>
                  <c:pt idx="260">
                    <c:v>1297</c:v>
                  </c:pt>
                  <c:pt idx="261">
                    <c:v>1314</c:v>
                  </c:pt>
                  <c:pt idx="262">
                    <c:v>1331</c:v>
                  </c:pt>
                  <c:pt idx="263">
                    <c:v>1348</c:v>
                  </c:pt>
                  <c:pt idx="264">
                    <c:v>1365</c:v>
                  </c:pt>
                  <c:pt idx="265">
                    <c:v>1382</c:v>
                  </c:pt>
                  <c:pt idx="266">
                    <c:v>1399</c:v>
                  </c:pt>
                  <c:pt idx="267">
                    <c:v>1417</c:v>
                  </c:pt>
                  <c:pt idx="268">
                    <c:v>1434</c:v>
                  </c:pt>
                  <c:pt idx="269">
                    <c:v>1451</c:v>
                  </c:pt>
                  <c:pt idx="270">
                    <c:v>1469</c:v>
                  </c:pt>
                  <c:pt idx="271">
                    <c:v>1487</c:v>
                  </c:pt>
                  <c:pt idx="272">
                    <c:v>1504</c:v>
                  </c:pt>
                  <c:pt idx="273">
                    <c:v>1522</c:v>
                  </c:pt>
                  <c:pt idx="274">
                    <c:v>1540</c:v>
                  </c:pt>
                  <c:pt idx="275">
                    <c:v>1558</c:v>
                  </c:pt>
                  <c:pt idx="276">
                    <c:v>1576</c:v>
                  </c:pt>
                  <c:pt idx="277">
                    <c:v>1594</c:v>
                  </c:pt>
                  <c:pt idx="278">
                    <c:v>1612</c:v>
                  </c:pt>
                  <c:pt idx="279">
                    <c:v>1631</c:v>
                  </c:pt>
                  <c:pt idx="280">
                    <c:v>1649</c:v>
                  </c:pt>
                  <c:pt idx="281">
                    <c:v>1667</c:v>
                  </c:pt>
                  <c:pt idx="282">
                    <c:v>1686</c:v>
                  </c:pt>
                  <c:pt idx="283">
                    <c:v>1704</c:v>
                  </c:pt>
                  <c:pt idx="284">
                    <c:v>1723</c:v>
                  </c:pt>
                  <c:pt idx="285">
                    <c:v>1741</c:v>
                  </c:pt>
                  <c:pt idx="286">
                    <c:v>1760</c:v>
                  </c:pt>
                  <c:pt idx="287">
                    <c:v>1778</c:v>
                  </c:pt>
                  <c:pt idx="288">
                    <c:v>1797</c:v>
                  </c:pt>
                  <c:pt idx="289">
                    <c:v>1816</c:v>
                  </c:pt>
                  <c:pt idx="290">
                    <c:v>1835</c:v>
                  </c:pt>
                  <c:pt idx="291">
                    <c:v>1853</c:v>
                  </c:pt>
                  <c:pt idx="292">
                    <c:v>1872</c:v>
                  </c:pt>
                  <c:pt idx="293">
                    <c:v>1891</c:v>
                  </c:pt>
                  <c:pt idx="294">
                    <c:v>1910</c:v>
                  </c:pt>
                  <c:pt idx="295">
                    <c:v>1929</c:v>
                  </c:pt>
                  <c:pt idx="296">
                    <c:v>1948</c:v>
                  </c:pt>
                  <c:pt idx="297">
                    <c:v>1967</c:v>
                  </c:pt>
                  <c:pt idx="298">
                    <c:v>1986</c:v>
                  </c:pt>
                  <c:pt idx="299">
                    <c:v>2005</c:v>
                  </c:pt>
                  <c:pt idx="300">
                    <c:v>2024</c:v>
                  </c:pt>
                  <c:pt idx="301">
                    <c:v>2043</c:v>
                  </c:pt>
                  <c:pt idx="302">
                    <c:v>2062</c:v>
                  </c:pt>
                  <c:pt idx="303">
                    <c:v>2081</c:v>
                  </c:pt>
                  <c:pt idx="304">
                    <c:v>2100</c:v>
                  </c:pt>
                  <c:pt idx="305">
                    <c:v>2119</c:v>
                  </c:pt>
                  <c:pt idx="306">
                    <c:v>2138</c:v>
                  </c:pt>
                  <c:pt idx="307">
                    <c:v>2157</c:v>
                  </c:pt>
                  <c:pt idx="308">
                    <c:v>2176</c:v>
                  </c:pt>
                  <c:pt idx="309">
                    <c:v>2195</c:v>
                  </c:pt>
                  <c:pt idx="310">
                    <c:v>2214</c:v>
                  </c:pt>
                  <c:pt idx="311">
                    <c:v>2233</c:v>
                  </c:pt>
                  <c:pt idx="312">
                    <c:v>2252</c:v>
                  </c:pt>
                  <c:pt idx="313">
                    <c:v>2271</c:v>
                  </c:pt>
                  <c:pt idx="314">
                    <c:v>2289</c:v>
                  </c:pt>
                  <c:pt idx="315">
                    <c:v>2308</c:v>
                  </c:pt>
                  <c:pt idx="316">
                    <c:v>2327</c:v>
                  </c:pt>
                  <c:pt idx="317">
                    <c:v>2346</c:v>
                  </c:pt>
                  <c:pt idx="318">
                    <c:v>2364</c:v>
                  </c:pt>
                  <c:pt idx="319">
                    <c:v>2383</c:v>
                  </c:pt>
                  <c:pt idx="320">
                    <c:v>2402</c:v>
                  </c:pt>
                  <c:pt idx="321">
                    <c:v>2420</c:v>
                  </c:pt>
                  <c:pt idx="322">
                    <c:v>2439</c:v>
                  </c:pt>
                  <c:pt idx="323">
                    <c:v>2457</c:v>
                  </c:pt>
                  <c:pt idx="324">
                    <c:v>2476</c:v>
                  </c:pt>
                  <c:pt idx="325">
                    <c:v>2494</c:v>
                  </c:pt>
                  <c:pt idx="326">
                    <c:v>2512</c:v>
                  </c:pt>
                  <c:pt idx="327">
                    <c:v>2531</c:v>
                  </c:pt>
                  <c:pt idx="328">
                    <c:v>2549</c:v>
                  </c:pt>
                  <c:pt idx="329">
                    <c:v>2567</c:v>
                  </c:pt>
                  <c:pt idx="330">
                    <c:v>2585</c:v>
                  </c:pt>
                  <c:pt idx="331">
                    <c:v>2603</c:v>
                  </c:pt>
                  <c:pt idx="332">
                    <c:v>2621</c:v>
                  </c:pt>
                  <c:pt idx="333">
                    <c:v>2639</c:v>
                  </c:pt>
                  <c:pt idx="334">
                    <c:v>2656</c:v>
                  </c:pt>
                  <c:pt idx="335">
                    <c:v>2674</c:v>
                  </c:pt>
                  <c:pt idx="336">
                    <c:v>2692</c:v>
                  </c:pt>
                  <c:pt idx="337">
                    <c:v>2709</c:v>
                  </c:pt>
                  <c:pt idx="338">
                    <c:v>2727</c:v>
                  </c:pt>
                  <c:pt idx="339">
                    <c:v>2744</c:v>
                  </c:pt>
                  <c:pt idx="340">
                    <c:v>2761</c:v>
                  </c:pt>
                  <c:pt idx="341">
                    <c:v>2778</c:v>
                  </c:pt>
                  <c:pt idx="342">
                    <c:v>2795</c:v>
                  </c:pt>
                  <c:pt idx="343">
                    <c:v>2812</c:v>
                  </c:pt>
                  <c:pt idx="344">
                    <c:v>2829</c:v>
                  </c:pt>
                  <c:pt idx="345">
                    <c:v>2846</c:v>
                  </c:pt>
                  <c:pt idx="346">
                    <c:v>2862</c:v>
                  </c:pt>
                  <c:pt idx="347">
                    <c:v>2879</c:v>
                  </c:pt>
                  <c:pt idx="348">
                    <c:v>2895</c:v>
                  </c:pt>
                  <c:pt idx="349">
                    <c:v>2912</c:v>
                  </c:pt>
                  <c:pt idx="350">
                    <c:v>2928</c:v>
                  </c:pt>
                  <c:pt idx="351">
                    <c:v>2944</c:v>
                  </c:pt>
                  <c:pt idx="352">
                    <c:v>2960</c:v>
                  </c:pt>
                  <c:pt idx="353">
                    <c:v>2976</c:v>
                  </c:pt>
                  <c:pt idx="354">
                    <c:v>2992</c:v>
                  </c:pt>
                  <c:pt idx="355">
                    <c:v>3008</c:v>
                  </c:pt>
                  <c:pt idx="356">
                    <c:v>3023</c:v>
                  </c:pt>
                  <c:pt idx="357">
                    <c:v>3039</c:v>
                  </c:pt>
                  <c:pt idx="358">
                    <c:v>3054</c:v>
                  </c:pt>
                  <c:pt idx="359">
                    <c:v>3069</c:v>
                  </c:pt>
                  <c:pt idx="360">
                    <c:v>3084</c:v>
                  </c:pt>
                  <c:pt idx="361">
                    <c:v>3099</c:v>
                  </c:pt>
                  <c:pt idx="362">
                    <c:v>3114</c:v>
                  </c:pt>
                  <c:pt idx="363">
                    <c:v>3129</c:v>
                  </c:pt>
                  <c:pt idx="364">
                    <c:v>3143</c:v>
                  </c:pt>
                  <c:pt idx="365">
                    <c:v>3158</c:v>
                  </c:pt>
                  <c:pt idx="366">
                    <c:v>3172</c:v>
                  </c:pt>
                  <c:pt idx="367">
                    <c:v>3186</c:v>
                  </c:pt>
                  <c:pt idx="368">
                    <c:v>3201</c:v>
                  </c:pt>
                  <c:pt idx="369">
                    <c:v>3214</c:v>
                  </c:pt>
                  <c:pt idx="370">
                    <c:v>3228</c:v>
                  </c:pt>
                  <c:pt idx="371">
                    <c:v>3242</c:v>
                  </c:pt>
                  <c:pt idx="372">
                    <c:v>3256</c:v>
                  </c:pt>
                  <c:pt idx="373">
                    <c:v>3269</c:v>
                  </c:pt>
                  <c:pt idx="374">
                    <c:v>3282</c:v>
                  </c:pt>
                  <c:pt idx="375">
                    <c:v>3296</c:v>
                  </c:pt>
                  <c:pt idx="376">
                    <c:v>3309</c:v>
                  </c:pt>
                  <c:pt idx="377">
                    <c:v>3322</c:v>
                  </c:pt>
                  <c:pt idx="378">
                    <c:v>3335</c:v>
                  </c:pt>
                  <c:pt idx="379">
                    <c:v>3347</c:v>
                  </c:pt>
                  <c:pt idx="380">
                    <c:v>3360</c:v>
                  </c:pt>
                  <c:pt idx="381">
                    <c:v>3372</c:v>
                  </c:pt>
                  <c:pt idx="382">
                    <c:v>3384</c:v>
                  </c:pt>
                  <c:pt idx="383">
                    <c:v>3397</c:v>
                  </c:pt>
                </c:lvl>
              </c:multiLvlStrCache>
            </c:multiLvlStrRef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182-8979-4233-8B0F-41F335080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114744"/>
        <c:axId val="1"/>
      </c:scatterChart>
      <c:valAx>
        <c:axId val="185114744"/>
        <c:scaling>
          <c:orientation val="minMax"/>
          <c:max val="5000"/>
          <c:min val="-5000"/>
        </c:scaling>
        <c:delete val="0"/>
        <c:axPos val="b"/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x (km East)</a:t>
                </a:r>
              </a:p>
            </c:rich>
          </c:tx>
          <c:layout>
            <c:manualLayout>
              <c:xMode val="edge"/>
              <c:yMode val="edge"/>
              <c:x val="0.46547117056345227"/>
              <c:y val="0.9733278849403640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81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"/>
        <c:crossBetween val="midCat"/>
        <c:majorUnit val="1000"/>
        <c:minorUnit val="40"/>
      </c:valAx>
      <c:valAx>
        <c:axId val="1"/>
        <c:scaling>
          <c:orientation val="minMax"/>
          <c:max val="60"/>
          <c:min val="-60"/>
        </c:scaling>
        <c:delete val="0"/>
        <c:axPos val="l"/>
        <c:majorGridlines>
          <c:spPr>
            <a:ln w="6350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y (latitude, deg)</a:t>
                </a:r>
              </a:p>
            </c:rich>
          </c:tx>
          <c:layout>
            <c:manualLayout>
              <c:xMode val="edge"/>
              <c:yMode val="edge"/>
              <c:x val="5.6904708272144527E-3"/>
              <c:y val="0.345779272017271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14744"/>
        <c:crossesAt val="0"/>
        <c:crossBetween val="midCat"/>
        <c:majorUnit val="10"/>
        <c:minorUnit val="10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NZ" sz="1200"/>
              <a:t>P-grad slope,</a:t>
            </a:r>
            <a:r>
              <a:rPr lang="en-NZ" sz="1200" baseline="0"/>
              <a:t> eq to pole</a:t>
            </a:r>
            <a:r>
              <a:rPr lang="en-NZ" sz="1200" b="0" i="0" u="none" strike="noStrike" baseline="0"/>
              <a:t> </a:t>
            </a:r>
            <a:endParaRPr lang="en-NZ" sz="1200"/>
          </a:p>
        </c:rich>
      </c:tx>
      <c:layout>
        <c:manualLayout>
          <c:xMode val="edge"/>
          <c:yMode val="edge"/>
          <c:x val="0.18877038336917823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604111986001749E-2"/>
          <c:y val="0.20168562374772908"/>
          <c:w val="0.9223958880139983"/>
          <c:h val="0.64513020303441426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'Traj 1'!$U$72:$U$87</c:f>
              <c:numCache>
                <c:formatCode>General</c:formatCode>
                <c:ptCount val="16"/>
                <c:pt idx="0">
                  <c:v>-45</c:v>
                </c:pt>
                <c:pt idx="1">
                  <c:v>-36</c:v>
                </c:pt>
                <c:pt idx="2">
                  <c:v>-27</c:v>
                </c:pt>
                <c:pt idx="3">
                  <c:v>-18</c:v>
                </c:pt>
                <c:pt idx="4">
                  <c:v>-9</c:v>
                </c:pt>
                <c:pt idx="5">
                  <c:v>0</c:v>
                </c:pt>
                <c:pt idx="6">
                  <c:v>9</c:v>
                </c:pt>
                <c:pt idx="7">
                  <c:v>18</c:v>
                </c:pt>
                <c:pt idx="8">
                  <c:v>27</c:v>
                </c:pt>
                <c:pt idx="9">
                  <c:v>36</c:v>
                </c:pt>
                <c:pt idx="10">
                  <c:v>45</c:v>
                </c:pt>
                <c:pt idx="11">
                  <c:v>54</c:v>
                </c:pt>
                <c:pt idx="12">
                  <c:v>63</c:v>
                </c:pt>
                <c:pt idx="13">
                  <c:v>72</c:v>
                </c:pt>
                <c:pt idx="14">
                  <c:v>81</c:v>
                </c:pt>
                <c:pt idx="15">
                  <c:v>90</c:v>
                </c:pt>
              </c:numCache>
            </c:numRef>
          </c:xVal>
          <c:yVal>
            <c:numRef>
              <c:f>'Traj 1'!$V$72:$V$87</c:f>
              <c:numCache>
                <c:formatCode>0.0000</c:formatCode>
                <c:ptCount val="16"/>
                <c:pt idx="0">
                  <c:v>6.6928509242848554E-3</c:v>
                </c:pt>
                <c:pt idx="1">
                  <c:v>1.098694263059318E-2</c:v>
                </c:pt>
                <c:pt idx="2">
                  <c:v>1.7986209962091559E-2</c:v>
                </c:pt>
                <c:pt idx="3">
                  <c:v>2.9312230751356319E-2</c:v>
                </c:pt>
                <c:pt idx="4">
                  <c:v>4.7425873177566781E-2</c:v>
                </c:pt>
                <c:pt idx="5">
                  <c:v>7.5858180021243546E-2</c:v>
                </c:pt>
                <c:pt idx="6">
                  <c:v>0.11920292202211755</c:v>
                </c:pt>
                <c:pt idx="7">
                  <c:v>0.18242552380635635</c:v>
                </c:pt>
                <c:pt idx="8">
                  <c:v>0.2689414213699951</c:v>
                </c:pt>
                <c:pt idx="9">
                  <c:v>0.37754066879814541</c:v>
                </c:pt>
                <c:pt idx="10">
                  <c:v>0.5</c:v>
                </c:pt>
                <c:pt idx="11">
                  <c:v>0.62245933120185459</c:v>
                </c:pt>
                <c:pt idx="12">
                  <c:v>0.7310585786300049</c:v>
                </c:pt>
                <c:pt idx="13">
                  <c:v>0.81757447619364365</c:v>
                </c:pt>
                <c:pt idx="14">
                  <c:v>0.88079707797788231</c:v>
                </c:pt>
                <c:pt idx="15">
                  <c:v>0.92414181997875655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65D-4C5F-AACB-64CFAC7DB4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116384"/>
        <c:axId val="1"/>
      </c:scatterChart>
      <c:valAx>
        <c:axId val="185116384"/>
        <c:scaling>
          <c:orientation val="minMax"/>
          <c:max val="90"/>
          <c:min val="-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116384"/>
        <c:crosses val="autoZero"/>
        <c:crossBetween val="midCat"/>
        <c:maj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Air-parcel trajectory under Geostrophic Adjustment with varying Coriolis parameter</a:t>
            </a:r>
          </a:p>
        </c:rich>
      </c:tx>
      <c:layout>
        <c:manualLayout>
          <c:xMode val="edge"/>
          <c:yMode val="edge"/>
          <c:x val="0.17051693723069034"/>
          <c:y val="1.13122296466186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289915674488305E-2"/>
          <c:y val="5.0778895175083355E-2"/>
          <c:w val="0.92077327447804524"/>
          <c:h val="0.90761255002566565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  <a:tailEnd type="arrow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0.16805555096086103"/>
                  <c:y val="-0.20398900092565023"/>
                </c:manualLayout>
              </c:layout>
              <c:tx>
                <c:rich>
                  <a:bodyPr/>
                  <a:lstStyle/>
                  <a:p>
                    <a:fld id="{CFC5617E-21A2-40F9-AAE8-329D2BC4A148}" type="CELLRANGE">
                      <a:rPr lang="en-US"/>
                      <a:pPr/>
                      <a:t>[CELLRANGE]</a:t>
                    </a:fld>
                    <a:endParaRPr lang="en-N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AC28-42D1-95A9-B00B4CDCBF0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28-42D1-95A9-B00B4CDCBF0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C28-42D1-95A9-B00B4CDCBF0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C28-42D1-95A9-B00B4CDCBF0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C28-42D1-95A9-B00B4CDCBF0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C28-42D1-95A9-B00B4CDCBF0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C28-42D1-95A9-B00B4CDCBF0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C28-42D1-95A9-B00B4CDCBF0C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C28-42D1-95A9-B00B4CDCBF0C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C28-42D1-95A9-B00B4CDCBF0C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C28-42D1-95A9-B00B4CDCBF0C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C28-42D1-95A9-B00B4CDCBF0C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C28-42D1-95A9-B00B4CDCBF0C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C28-42D1-95A9-B00B4CDCBF0C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C28-42D1-95A9-B00B4CDCBF0C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C28-42D1-95A9-B00B4CDCBF0C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C28-42D1-95A9-B00B4CDCBF0C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C28-42D1-95A9-B00B4CDCBF0C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C28-42D1-95A9-B00B4CDCBF0C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C28-42D1-95A9-B00B4CDCBF0C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C28-42D1-95A9-B00B4CDCBF0C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C28-42D1-95A9-B00B4CDCBF0C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C28-42D1-95A9-B00B4CDCBF0C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C28-42D1-95A9-B00B4CDCBF0C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AC28-42D1-95A9-B00B4CDCBF0C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AC28-42D1-95A9-B00B4CDCBF0C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AC28-42D1-95A9-B00B4CDCBF0C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AC28-42D1-95A9-B00B4CDCBF0C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AC28-42D1-95A9-B00B4CDCBF0C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AC28-42D1-95A9-B00B4CDCBF0C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AC28-42D1-95A9-B00B4CDCBF0C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AC28-42D1-95A9-B00B4CDCBF0C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AC28-42D1-95A9-B00B4CDCBF0C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AC28-42D1-95A9-B00B4CDCBF0C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AC28-42D1-95A9-B00B4CDCBF0C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AC28-42D1-95A9-B00B4CDCBF0C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AC28-42D1-95A9-B00B4CDCBF0C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AC28-42D1-95A9-B00B4CDCBF0C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AC28-42D1-95A9-B00B4CDCBF0C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AC28-42D1-95A9-B00B4CDCBF0C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AC28-42D1-95A9-B00B4CDCBF0C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AC28-42D1-95A9-B00B4CDCBF0C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AC28-42D1-95A9-B00B4CDCBF0C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AC28-42D1-95A9-B00B4CDCBF0C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AC28-42D1-95A9-B00B4CDCBF0C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AC28-42D1-95A9-B00B4CDCBF0C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AC28-42D1-95A9-B00B4CDCBF0C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AC28-42D1-95A9-B00B4CDCBF0C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AC28-42D1-95A9-B00B4CDCBF0C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AC28-42D1-95A9-B00B4CDCBF0C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AC28-42D1-95A9-B00B4CDCBF0C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AC28-42D1-95A9-B00B4CDCBF0C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AC28-42D1-95A9-B00B4CDCBF0C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AC28-42D1-95A9-B00B4CDCBF0C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AC28-42D1-95A9-B00B4CDCBF0C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AC28-42D1-95A9-B00B4CDCBF0C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AC28-42D1-95A9-B00B4CDCBF0C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AC28-42D1-95A9-B00B4CDCBF0C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AC28-42D1-95A9-B00B4CDCBF0C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AC28-42D1-95A9-B00B4CDCBF0C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AC28-42D1-95A9-B00B4CDCBF0C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AC28-42D1-95A9-B00B4CDCBF0C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AC28-42D1-95A9-B00B4CDCBF0C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AC28-42D1-95A9-B00B4CDCBF0C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AC28-42D1-95A9-B00B4CDCBF0C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AC28-42D1-95A9-B00B4CDCBF0C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AC28-42D1-95A9-B00B4CDCBF0C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AC28-42D1-95A9-B00B4CDCBF0C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AC28-42D1-95A9-B00B4CDCBF0C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AC28-42D1-95A9-B00B4CDCBF0C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AC28-42D1-95A9-B00B4CDCBF0C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AC28-42D1-95A9-B00B4CDCBF0C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AC28-42D1-95A9-B00B4CDCBF0C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AC28-42D1-95A9-B00B4CDCBF0C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AC28-42D1-95A9-B00B4CDCBF0C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AC28-42D1-95A9-B00B4CDCBF0C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AC28-42D1-95A9-B00B4CDCBF0C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AC28-42D1-95A9-B00B4CDCBF0C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AC28-42D1-95A9-B00B4CDCBF0C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AC28-42D1-95A9-B00B4CDCBF0C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AC28-42D1-95A9-B00B4CDCBF0C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AC28-42D1-95A9-B00B4CDCBF0C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AC28-42D1-95A9-B00B4CDCBF0C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AC28-42D1-95A9-B00B4CDCBF0C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AC28-42D1-95A9-B00B4CDCBF0C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AC28-42D1-95A9-B00B4CDCBF0C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6-AC28-42D1-95A9-B00B4CDCBF0C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AC28-42D1-95A9-B00B4CDCBF0C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AC28-42D1-95A9-B00B4CDCBF0C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AC28-42D1-95A9-B00B4CDCBF0C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AC28-42D1-95A9-B00B4CDCBF0C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AC28-42D1-95A9-B00B4CDCBF0C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C-AC28-42D1-95A9-B00B4CDCBF0C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AC28-42D1-95A9-B00B4CDCBF0C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AC28-42D1-95A9-B00B4CDCBF0C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AC28-42D1-95A9-B00B4CDCBF0C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AC28-42D1-95A9-B00B4CDCBF0C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AC28-42D1-95A9-B00B4CDCBF0C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2-AC28-42D1-95A9-B00B4CDCBF0C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AC28-42D1-95A9-B00B4CDCBF0C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AC28-42D1-95A9-B00B4CDCBF0C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AC28-42D1-95A9-B00B4CDCBF0C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AC28-42D1-95A9-B00B4CDCBF0C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AC28-42D1-95A9-B00B4CDCBF0C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AC28-42D1-95A9-B00B4CDCBF0C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AC28-42D1-95A9-B00B4CDCBF0C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AC28-42D1-95A9-B00B4CDCBF0C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AC28-42D1-95A9-B00B4CDCBF0C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AC28-42D1-95A9-B00B4CDCBF0C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AC28-42D1-95A9-B00B4CDCBF0C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AC28-42D1-95A9-B00B4CDCBF0C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AC28-42D1-95A9-B00B4CDCBF0C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AC28-42D1-95A9-B00B4CDCBF0C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AC28-42D1-95A9-B00B4CDCBF0C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AC28-42D1-95A9-B00B4CDCBF0C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3-AC28-42D1-95A9-B00B4CDCBF0C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4-AC28-42D1-95A9-B00B4CDCBF0C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5-AC28-42D1-95A9-B00B4CDCBF0C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6-AC28-42D1-95A9-B00B4CDCBF0C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7-AC28-42D1-95A9-B00B4CDCBF0C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8-AC28-42D1-95A9-B00B4CDCBF0C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9-AC28-42D1-95A9-B00B4CDCBF0C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A-AC28-42D1-95A9-B00B4CDCBF0C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B-AC28-42D1-95A9-B00B4CDCBF0C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C-AC28-42D1-95A9-B00B4CDCBF0C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D-AC28-42D1-95A9-B00B4CDCBF0C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E-AC28-42D1-95A9-B00B4CDCBF0C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F-AC28-42D1-95A9-B00B4CDCBF0C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0-AC28-42D1-95A9-B00B4CDCBF0C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1-AC28-42D1-95A9-B00B4CDCBF0C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2-AC28-42D1-95A9-B00B4CDCBF0C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3-AC28-42D1-95A9-B00B4CDCBF0C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4-AC28-42D1-95A9-B00B4CDCBF0C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5-AC28-42D1-95A9-B00B4CDCBF0C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6-AC28-42D1-95A9-B00B4CDCBF0C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7-AC28-42D1-95A9-B00B4CDCBF0C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8-AC28-42D1-95A9-B00B4CDCBF0C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9-AC28-42D1-95A9-B00B4CDCBF0C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A-AC28-42D1-95A9-B00B4CDCBF0C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B-AC28-42D1-95A9-B00B4CDCBF0C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C-AC28-42D1-95A9-B00B4CDCBF0C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D-AC28-42D1-95A9-B00B4CDCBF0C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E-AC28-42D1-95A9-B00B4CDCBF0C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F-AC28-42D1-95A9-B00B4CDCBF0C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0-AC28-42D1-95A9-B00B4CDCBF0C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1-AC28-42D1-95A9-B00B4CDCBF0C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2-AC28-42D1-95A9-B00B4CDCBF0C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3-AC28-42D1-95A9-B00B4CDCBF0C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4-AC28-42D1-95A9-B00B4CDCBF0C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5-AC28-42D1-95A9-B00B4CDCBF0C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6-AC28-42D1-95A9-B00B4CDCBF0C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7-AC28-42D1-95A9-B00B4CDCBF0C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8-AC28-42D1-95A9-B00B4CDCBF0C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9-AC28-42D1-95A9-B00B4CDCBF0C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A-AC28-42D1-95A9-B00B4CDCBF0C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B-AC28-42D1-95A9-B00B4CDCBF0C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C-AC28-42D1-95A9-B00B4CDCBF0C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D-AC28-42D1-95A9-B00B4CDCBF0C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E-AC28-42D1-95A9-B00B4CDCBF0C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F-AC28-42D1-95A9-B00B4CDCBF0C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0-AC28-42D1-95A9-B00B4CDCBF0C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1-AC28-42D1-95A9-B00B4CDCBF0C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2-AC28-42D1-95A9-B00B4CDCBF0C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3-AC28-42D1-95A9-B00B4CDCBF0C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4-AC28-42D1-95A9-B00B4CDCBF0C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5-AC28-42D1-95A9-B00B4CDCBF0C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6-AC28-42D1-95A9-B00B4CDCBF0C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7-AC28-42D1-95A9-B00B4CDCBF0C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8-AC28-42D1-95A9-B00B4CDCBF0C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9-AC28-42D1-95A9-B00B4CDCBF0C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A-AC28-42D1-95A9-B00B4CDCBF0C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B-AC28-42D1-95A9-B00B4CDCBF0C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C-AC28-42D1-95A9-B00B4CDCBF0C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D-AC28-42D1-95A9-B00B4CDCBF0C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E-AC28-42D1-95A9-B00B4CDCBF0C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F-AC28-42D1-95A9-B00B4CDCBF0C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0-AC28-42D1-95A9-B00B4CDCBF0C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1-AC28-42D1-95A9-B00B4CDCBF0C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2-AC28-42D1-95A9-B00B4CDCBF0C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3-AC28-42D1-95A9-B00B4CDCBF0C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4-AC28-42D1-95A9-B00B4CDCBF0C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5-AC28-42D1-95A9-B00B4CDCBF0C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6-AC28-42D1-95A9-B00B4CDCBF0C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7-AC28-42D1-95A9-B00B4CDCBF0C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8-AC28-42D1-95A9-B00B4CDCBF0C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9-AC28-42D1-95A9-B00B4CDCBF0C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A-AC28-42D1-95A9-B00B4CDCBF0C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B-AC28-42D1-95A9-B00B4CDCBF0C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C-AC28-42D1-95A9-B00B4CDCBF0C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D-AC28-42D1-95A9-B00B4CDCBF0C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E-AC28-42D1-95A9-B00B4CDCBF0C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F-AC28-42D1-95A9-B00B4CDCBF0C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0-AC28-42D1-95A9-B00B4CDCBF0C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1-AC28-42D1-95A9-B00B4CDCBF0C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2-AC28-42D1-95A9-B00B4CDCBF0C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3-AC28-42D1-95A9-B00B4CDCBF0C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4-AC28-42D1-95A9-B00B4CDCBF0C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5-AC28-42D1-95A9-B00B4CDCBF0C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6-AC28-42D1-95A9-B00B4CDCBF0C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7-AC28-42D1-95A9-B00B4CDCBF0C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8-AC28-42D1-95A9-B00B4CDCBF0C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9-AC28-42D1-95A9-B00B4CDCBF0C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A-AC28-42D1-95A9-B00B4CDCBF0C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B-AC28-42D1-95A9-B00B4CDCBF0C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C-AC28-42D1-95A9-B00B4CDCBF0C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D-AC28-42D1-95A9-B00B4CDCBF0C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E-AC28-42D1-95A9-B00B4CDCBF0C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F-AC28-42D1-95A9-B00B4CDCBF0C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0-AC28-42D1-95A9-B00B4CDCBF0C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1-AC28-42D1-95A9-B00B4CDCBF0C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2-AC28-42D1-95A9-B00B4CDCBF0C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3-AC28-42D1-95A9-B00B4CDCBF0C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4-AC28-42D1-95A9-B00B4CDCBF0C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5-AC28-42D1-95A9-B00B4CDCBF0C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6-AC28-42D1-95A9-B00B4CDCBF0C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7-AC28-42D1-95A9-B00B4CDCBF0C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8-AC28-42D1-95A9-B00B4CDCBF0C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9-AC28-42D1-95A9-B00B4CDCBF0C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A-AC28-42D1-95A9-B00B4CDCBF0C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B-AC28-42D1-95A9-B00B4CDCBF0C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C-AC28-42D1-95A9-B00B4CDCBF0C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D-AC28-42D1-95A9-B00B4CDCBF0C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E-AC28-42D1-95A9-B00B4CDCBF0C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F-AC28-42D1-95A9-B00B4CDCBF0C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0-AC28-42D1-95A9-B00B4CDCBF0C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1-AC28-42D1-95A9-B00B4CDCBF0C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2-AC28-42D1-95A9-B00B4CDCBF0C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3-AC28-42D1-95A9-B00B4CDCBF0C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4-AC28-42D1-95A9-B00B4CDCBF0C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5-AC28-42D1-95A9-B00B4CDCBF0C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6-AC28-42D1-95A9-B00B4CDCBF0C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7-AC28-42D1-95A9-B00B4CDCBF0C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8-AC28-42D1-95A9-B00B4CDCBF0C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9-AC28-42D1-95A9-B00B4CDCBF0C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A-AC28-42D1-95A9-B00B4CDCBF0C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B-AC28-42D1-95A9-B00B4CDCBF0C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C-AC28-42D1-95A9-B00B4CDCBF0C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D-AC28-42D1-95A9-B00B4CDCBF0C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E-AC28-42D1-95A9-B00B4CDCBF0C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F-AC28-42D1-95A9-B00B4CDCBF0C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0-AC28-42D1-95A9-B00B4CDCBF0C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1-AC28-42D1-95A9-B00B4CDCBF0C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2-AC28-42D1-95A9-B00B4CDCBF0C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3-AC28-42D1-95A9-B00B4CDCBF0C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4-AC28-42D1-95A9-B00B4CDCBF0C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5-AC28-42D1-95A9-B00B4CDCBF0C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6-AC28-42D1-95A9-B00B4CDCBF0C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7-AC28-42D1-95A9-B00B4CDCBF0C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8-AC28-42D1-95A9-B00B4CDCBF0C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9-AC28-42D1-95A9-B00B4CDCBF0C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A-AC28-42D1-95A9-B00B4CDCBF0C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B-AC28-42D1-95A9-B00B4CDCBF0C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C-AC28-42D1-95A9-B00B4CDCBF0C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D-AC28-42D1-95A9-B00B4CDCBF0C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E-AC28-42D1-95A9-B00B4CDCBF0C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F-AC28-42D1-95A9-B00B4CDCBF0C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0-AC28-42D1-95A9-B00B4CDCBF0C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1-AC28-42D1-95A9-B00B4CDCBF0C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2-AC28-42D1-95A9-B00B4CDCBF0C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3-AC28-42D1-95A9-B00B4CDCBF0C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4-AC28-42D1-95A9-B00B4CDCBF0C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5-AC28-42D1-95A9-B00B4CDCBF0C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6-AC28-42D1-95A9-B00B4CDCBF0C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7-AC28-42D1-95A9-B00B4CDCBF0C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8-AC28-42D1-95A9-B00B4CDCBF0C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9-AC28-42D1-95A9-B00B4CDCBF0C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A-AC28-42D1-95A9-B00B4CDCBF0C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B-AC28-42D1-95A9-B00B4CDCBF0C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C-AC28-42D1-95A9-B00B4CDCBF0C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D-AC28-42D1-95A9-B00B4CDCBF0C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E-AC28-42D1-95A9-B00B4CDCBF0C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F-AC28-42D1-95A9-B00B4CDCBF0C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0-AC28-42D1-95A9-B00B4CDCBF0C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1-AC28-42D1-95A9-B00B4CDCBF0C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2-AC28-42D1-95A9-B00B4CDCBF0C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3-AC28-42D1-95A9-B00B4CDCBF0C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4-AC28-42D1-95A9-B00B4CDCBF0C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5-AC28-42D1-95A9-B00B4CDCBF0C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6-AC28-42D1-95A9-B00B4CDCBF0C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7-AC28-42D1-95A9-B00B4CDCBF0C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8-AC28-42D1-95A9-B00B4CDCBF0C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9-AC28-42D1-95A9-B00B4CDCBF0C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A-AC28-42D1-95A9-B00B4CDCBF0C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B-AC28-42D1-95A9-B00B4CDCBF0C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C-AC28-42D1-95A9-B00B4CDCBF0C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D-AC28-42D1-95A9-B00B4CDCBF0C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E-AC28-42D1-95A9-B00B4CDCBF0C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F-AC28-42D1-95A9-B00B4CDCBF0C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0-AC28-42D1-95A9-B00B4CDCBF0C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1-AC28-42D1-95A9-B00B4CDCBF0C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2-AC28-42D1-95A9-B00B4CDCBF0C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3-AC28-42D1-95A9-B00B4CDCBF0C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4-AC28-42D1-95A9-B00B4CDCBF0C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5-AC28-42D1-95A9-B00B4CDCBF0C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6-AC28-42D1-95A9-B00B4CDCBF0C}"/>
                </c:ext>
              </c:extLst>
            </c:dLbl>
            <c:dLbl>
              <c:idx val="2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7-AC28-42D1-95A9-B00B4CDCBF0C}"/>
                </c:ext>
              </c:extLst>
            </c:dLbl>
            <c:dLbl>
              <c:idx val="2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8-AC28-42D1-95A9-B00B4CDCBF0C}"/>
                </c:ext>
              </c:extLst>
            </c:dLbl>
            <c:dLbl>
              <c:idx val="2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9-AC28-42D1-95A9-B00B4CDCBF0C}"/>
                </c:ext>
              </c:extLst>
            </c:dLbl>
            <c:dLbl>
              <c:idx val="2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A-AC28-42D1-95A9-B00B4CDCBF0C}"/>
                </c:ext>
              </c:extLst>
            </c:dLbl>
            <c:dLbl>
              <c:idx val="2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B-AC28-42D1-95A9-B00B4CDCBF0C}"/>
                </c:ext>
              </c:extLst>
            </c:dLbl>
            <c:dLbl>
              <c:idx val="3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C-AC28-42D1-95A9-B00B4CDCBF0C}"/>
                </c:ext>
              </c:extLst>
            </c:dLbl>
            <c:dLbl>
              <c:idx val="3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D-AC28-42D1-95A9-B00B4CDCBF0C}"/>
                </c:ext>
              </c:extLst>
            </c:dLbl>
            <c:dLbl>
              <c:idx val="3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E-AC28-42D1-95A9-B00B4CDCBF0C}"/>
                </c:ext>
              </c:extLst>
            </c:dLbl>
            <c:dLbl>
              <c:idx val="3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F-AC28-42D1-95A9-B00B4CDCBF0C}"/>
                </c:ext>
              </c:extLst>
            </c:dLbl>
            <c:dLbl>
              <c:idx val="3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0-AC28-42D1-95A9-B00B4CDCBF0C}"/>
                </c:ext>
              </c:extLst>
            </c:dLbl>
            <c:dLbl>
              <c:idx val="3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1-AC28-42D1-95A9-B00B4CDCBF0C}"/>
                </c:ext>
              </c:extLst>
            </c:dLbl>
            <c:dLbl>
              <c:idx val="3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2-AC28-42D1-95A9-B00B4CDCBF0C}"/>
                </c:ext>
              </c:extLst>
            </c:dLbl>
            <c:dLbl>
              <c:idx val="3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3-AC28-42D1-95A9-B00B4CDCBF0C}"/>
                </c:ext>
              </c:extLst>
            </c:dLbl>
            <c:dLbl>
              <c:idx val="3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4-AC28-42D1-95A9-B00B4CDCBF0C}"/>
                </c:ext>
              </c:extLst>
            </c:dLbl>
            <c:dLbl>
              <c:idx val="3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5-AC28-42D1-95A9-B00B4CDCBF0C}"/>
                </c:ext>
              </c:extLst>
            </c:dLbl>
            <c:dLbl>
              <c:idx val="3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6-AC28-42D1-95A9-B00B4CDCBF0C}"/>
                </c:ext>
              </c:extLst>
            </c:dLbl>
            <c:dLbl>
              <c:idx val="3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7-AC28-42D1-95A9-B00B4CDCBF0C}"/>
                </c:ext>
              </c:extLst>
            </c:dLbl>
            <c:dLbl>
              <c:idx val="3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8-AC28-42D1-95A9-B00B4CDCBF0C}"/>
                </c:ext>
              </c:extLst>
            </c:dLbl>
            <c:dLbl>
              <c:idx val="3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9-AC28-42D1-95A9-B00B4CDCBF0C}"/>
                </c:ext>
              </c:extLst>
            </c:dLbl>
            <c:dLbl>
              <c:idx val="3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A-AC28-42D1-95A9-B00B4CDCBF0C}"/>
                </c:ext>
              </c:extLst>
            </c:dLbl>
            <c:dLbl>
              <c:idx val="3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B-AC28-42D1-95A9-B00B4CDCBF0C}"/>
                </c:ext>
              </c:extLst>
            </c:dLbl>
            <c:dLbl>
              <c:idx val="3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C-AC28-42D1-95A9-B00B4CDCBF0C}"/>
                </c:ext>
              </c:extLst>
            </c:dLbl>
            <c:dLbl>
              <c:idx val="3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D-AC28-42D1-95A9-B00B4CDCBF0C}"/>
                </c:ext>
              </c:extLst>
            </c:dLbl>
            <c:dLbl>
              <c:idx val="3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E-AC28-42D1-95A9-B00B4CDCBF0C}"/>
                </c:ext>
              </c:extLst>
            </c:dLbl>
            <c:dLbl>
              <c:idx val="3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F-AC28-42D1-95A9-B00B4CDCBF0C}"/>
                </c:ext>
              </c:extLst>
            </c:dLbl>
            <c:dLbl>
              <c:idx val="3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0-AC28-42D1-95A9-B00B4CDCBF0C}"/>
                </c:ext>
              </c:extLst>
            </c:dLbl>
            <c:dLbl>
              <c:idx val="3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1-AC28-42D1-95A9-B00B4CDCBF0C}"/>
                </c:ext>
              </c:extLst>
            </c:dLbl>
            <c:dLbl>
              <c:idx val="3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2-AC28-42D1-95A9-B00B4CDCBF0C}"/>
                </c:ext>
              </c:extLst>
            </c:dLbl>
            <c:dLbl>
              <c:idx val="3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3-AC28-42D1-95A9-B00B4CDCBF0C}"/>
                </c:ext>
              </c:extLst>
            </c:dLbl>
            <c:dLbl>
              <c:idx val="3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4-AC28-42D1-95A9-B00B4CDCBF0C}"/>
                </c:ext>
              </c:extLst>
            </c:dLbl>
            <c:dLbl>
              <c:idx val="3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5-AC28-42D1-95A9-B00B4CDCBF0C}"/>
                </c:ext>
              </c:extLst>
            </c:dLbl>
            <c:dLbl>
              <c:idx val="3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6-AC28-42D1-95A9-B00B4CDCBF0C}"/>
                </c:ext>
              </c:extLst>
            </c:dLbl>
            <c:dLbl>
              <c:idx val="3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7-AC28-42D1-95A9-B00B4CDCBF0C}"/>
                </c:ext>
              </c:extLst>
            </c:dLbl>
            <c:dLbl>
              <c:idx val="3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8-AC28-42D1-95A9-B00B4CDCBF0C}"/>
                </c:ext>
              </c:extLst>
            </c:dLbl>
            <c:dLbl>
              <c:idx val="3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9-AC28-42D1-95A9-B00B4CDCBF0C}"/>
                </c:ext>
              </c:extLst>
            </c:dLbl>
            <c:dLbl>
              <c:idx val="3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A-AC28-42D1-95A9-B00B4CDCBF0C}"/>
                </c:ext>
              </c:extLst>
            </c:dLbl>
            <c:dLbl>
              <c:idx val="3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B-AC28-42D1-95A9-B00B4CDCBF0C}"/>
                </c:ext>
              </c:extLst>
            </c:dLbl>
            <c:dLbl>
              <c:idx val="3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C-AC28-42D1-95A9-B00B4CDCBF0C}"/>
                </c:ext>
              </c:extLst>
            </c:dLbl>
            <c:dLbl>
              <c:idx val="3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D-AC28-42D1-95A9-B00B4CDCBF0C}"/>
                </c:ext>
              </c:extLst>
            </c:dLbl>
            <c:dLbl>
              <c:idx val="3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E-AC28-42D1-95A9-B00B4CDCBF0C}"/>
                </c:ext>
              </c:extLst>
            </c:dLbl>
            <c:dLbl>
              <c:idx val="3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F-AC28-42D1-95A9-B00B4CDCBF0C}"/>
                </c:ext>
              </c:extLst>
            </c:dLbl>
            <c:dLbl>
              <c:idx val="3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0-AC28-42D1-95A9-B00B4CDCBF0C}"/>
                </c:ext>
              </c:extLst>
            </c:dLbl>
            <c:dLbl>
              <c:idx val="3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1-AC28-42D1-95A9-B00B4CDCBF0C}"/>
                </c:ext>
              </c:extLst>
            </c:dLbl>
            <c:dLbl>
              <c:idx val="3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2-AC28-42D1-95A9-B00B4CDCBF0C}"/>
                </c:ext>
              </c:extLst>
            </c:dLbl>
            <c:dLbl>
              <c:idx val="3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3-AC28-42D1-95A9-B00B4CDCBF0C}"/>
                </c:ext>
              </c:extLst>
            </c:dLbl>
            <c:dLbl>
              <c:idx val="3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4-AC28-42D1-95A9-B00B4CDCBF0C}"/>
                </c:ext>
              </c:extLst>
            </c:dLbl>
            <c:dLbl>
              <c:idx val="3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5-AC28-42D1-95A9-B00B4CDCBF0C}"/>
                </c:ext>
              </c:extLst>
            </c:dLbl>
            <c:dLbl>
              <c:idx val="3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6-AC28-42D1-95A9-B00B4CDCBF0C}"/>
                </c:ext>
              </c:extLst>
            </c:dLbl>
            <c:dLbl>
              <c:idx val="3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7-AC28-42D1-95A9-B00B4CDCBF0C}"/>
                </c:ext>
              </c:extLst>
            </c:dLbl>
            <c:dLbl>
              <c:idx val="3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8-AC28-42D1-95A9-B00B4CDCBF0C}"/>
                </c:ext>
              </c:extLst>
            </c:dLbl>
            <c:dLbl>
              <c:idx val="3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9-AC28-42D1-95A9-B00B4CDCBF0C}"/>
                </c:ext>
              </c:extLst>
            </c:dLbl>
            <c:dLbl>
              <c:idx val="3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A-AC28-42D1-95A9-B00B4CDCBF0C}"/>
                </c:ext>
              </c:extLst>
            </c:dLbl>
            <c:dLbl>
              <c:idx val="3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B-AC28-42D1-95A9-B00B4CDCBF0C}"/>
                </c:ext>
              </c:extLst>
            </c:dLbl>
            <c:dLbl>
              <c:idx val="3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C-AC28-42D1-95A9-B00B4CDCBF0C}"/>
                </c:ext>
              </c:extLst>
            </c:dLbl>
            <c:dLbl>
              <c:idx val="3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D-AC28-42D1-95A9-B00B4CDCBF0C}"/>
                </c:ext>
              </c:extLst>
            </c:dLbl>
            <c:dLbl>
              <c:idx val="3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E-AC28-42D1-95A9-B00B4CDCBF0C}"/>
                </c:ext>
              </c:extLst>
            </c:dLbl>
            <c:dLbl>
              <c:idx val="3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F-AC28-42D1-95A9-B00B4CDCBF0C}"/>
                </c:ext>
              </c:extLst>
            </c:dLbl>
            <c:dLbl>
              <c:idx val="3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0-AC28-42D1-95A9-B00B4CDCBF0C}"/>
                </c:ext>
              </c:extLst>
            </c:dLbl>
            <c:dLbl>
              <c:idx val="3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1-AC28-42D1-95A9-B00B4CDCBF0C}"/>
                </c:ext>
              </c:extLst>
            </c:dLbl>
            <c:dLbl>
              <c:idx val="3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2-AC28-42D1-95A9-B00B4CDCBF0C}"/>
                </c:ext>
              </c:extLst>
            </c:dLbl>
            <c:dLbl>
              <c:idx val="3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3-AC28-42D1-95A9-B00B4CDCBF0C}"/>
                </c:ext>
              </c:extLst>
            </c:dLbl>
            <c:dLbl>
              <c:idx val="3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4-AC28-42D1-95A9-B00B4CDCBF0C}"/>
                </c:ext>
              </c:extLst>
            </c:dLbl>
            <c:dLbl>
              <c:idx val="3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5-AC28-42D1-95A9-B00B4CDCBF0C}"/>
                </c:ext>
              </c:extLst>
            </c:dLbl>
            <c:dLbl>
              <c:idx val="3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6-AC28-42D1-95A9-B00B4CDCBF0C}"/>
                </c:ext>
              </c:extLst>
            </c:dLbl>
            <c:dLbl>
              <c:idx val="3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7-AC28-42D1-95A9-B00B4CDCBF0C}"/>
                </c:ext>
              </c:extLst>
            </c:dLbl>
            <c:dLbl>
              <c:idx val="3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8-AC28-42D1-95A9-B00B4CDCBF0C}"/>
                </c:ext>
              </c:extLst>
            </c:dLbl>
            <c:dLbl>
              <c:idx val="3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9-AC28-42D1-95A9-B00B4CDCBF0C}"/>
                </c:ext>
              </c:extLst>
            </c:dLbl>
            <c:dLbl>
              <c:idx val="3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A-AC28-42D1-95A9-B00B4CDCBF0C}"/>
                </c:ext>
              </c:extLst>
            </c:dLbl>
            <c:dLbl>
              <c:idx val="3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B-AC28-42D1-95A9-B00B4CDCBF0C}"/>
                </c:ext>
              </c:extLst>
            </c:dLbl>
            <c:dLbl>
              <c:idx val="3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C-AC28-42D1-95A9-B00B4CDCBF0C}"/>
                </c:ext>
              </c:extLst>
            </c:dLbl>
            <c:dLbl>
              <c:idx val="3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D-AC28-42D1-95A9-B00B4CDCBF0C}"/>
                </c:ext>
              </c:extLst>
            </c:dLbl>
            <c:dLbl>
              <c:idx val="3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E-AC28-42D1-95A9-B00B4CDCBF0C}"/>
                </c:ext>
              </c:extLst>
            </c:dLbl>
            <c:dLbl>
              <c:idx val="3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F-AC28-42D1-95A9-B00B4CDCBF0C}"/>
                </c:ext>
              </c:extLst>
            </c:dLbl>
            <c:dLbl>
              <c:idx val="3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0-AC28-42D1-95A9-B00B4CDCBF0C}"/>
                </c:ext>
              </c:extLst>
            </c:dLbl>
            <c:dLbl>
              <c:idx val="3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1-AC28-42D1-95A9-B00B4CDCBF0C}"/>
                </c:ext>
              </c:extLst>
            </c:dLbl>
            <c:dLbl>
              <c:idx val="3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2-AC28-42D1-95A9-B00B4CDCBF0C}"/>
                </c:ext>
              </c:extLst>
            </c:dLbl>
            <c:dLbl>
              <c:idx val="3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3-AC28-42D1-95A9-B00B4CDCBF0C}"/>
                </c:ext>
              </c:extLst>
            </c:dLbl>
            <c:dLbl>
              <c:idx val="3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4-AC28-42D1-95A9-B00B4CDCBF0C}"/>
                </c:ext>
              </c:extLst>
            </c:dLbl>
            <c:dLbl>
              <c:idx val="3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5-AC28-42D1-95A9-B00B4CDCBF0C}"/>
                </c:ext>
              </c:extLst>
            </c:dLbl>
            <c:dLbl>
              <c:idx val="3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6-AC28-42D1-95A9-B00B4CDCBF0C}"/>
                </c:ext>
              </c:extLst>
            </c:dLbl>
            <c:dLbl>
              <c:idx val="3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7-AC28-42D1-95A9-B00B4CDCBF0C}"/>
                </c:ext>
              </c:extLst>
            </c:dLbl>
            <c:dLbl>
              <c:idx val="3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8-AC28-42D1-95A9-B00B4CDCBF0C}"/>
                </c:ext>
              </c:extLst>
            </c:dLbl>
            <c:dLbl>
              <c:idx val="3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9-AC28-42D1-95A9-B00B4CDCBF0C}"/>
                </c:ext>
              </c:extLst>
            </c:dLbl>
            <c:dLbl>
              <c:idx val="3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A-AC28-42D1-95A9-B00B4CDCBF0C}"/>
                </c:ext>
              </c:extLst>
            </c:dLbl>
            <c:dLbl>
              <c:idx val="3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B-AC28-42D1-95A9-B00B4CDCBF0C}"/>
                </c:ext>
              </c:extLst>
            </c:dLbl>
            <c:dLbl>
              <c:idx val="3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C-AC28-42D1-95A9-B00B4CDCBF0C}"/>
                </c:ext>
              </c:extLst>
            </c:dLbl>
            <c:dLbl>
              <c:idx val="3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D-AC28-42D1-95A9-B00B4CDCBF0C}"/>
                </c:ext>
              </c:extLst>
            </c:dLbl>
            <c:dLbl>
              <c:idx val="3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E-AC28-42D1-95A9-B00B4CDCBF0C}"/>
                </c:ext>
              </c:extLst>
            </c:dLbl>
            <c:dLbl>
              <c:idx val="3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F-AC28-42D1-95A9-B00B4CDCBF0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>
                      <a:noFill/>
                    </a:ln>
                  </c:spPr>
                </c15:leaderLines>
              </c:ext>
            </c:extLst>
          </c:dLbls>
          <c:xVal>
            <c:numRef>
              <c:f>'Traj 2'!$D$17:$D$400</c:f>
              <c:numCache>
                <c:formatCode>0</c:formatCode>
                <c:ptCount val="384"/>
                <c:pt idx="0">
                  <c:v>0</c:v>
                </c:pt>
                <c:pt idx="1">
                  <c:v>3.9050786972438802E-5</c:v>
                </c:pt>
                <c:pt idx="2">
                  <c:v>3.1241477939511242E-4</c:v>
                </c:pt>
                <c:pt idx="3">
                  <c:v>1.0544594724469789E-3</c:v>
                </c:pt>
                <c:pt idx="4">
                  <c:v>2.4996846835256292E-3</c:v>
                </c:pt>
                <c:pt idx="5">
                  <c:v>4.882803291742675E-3</c:v>
                </c:pt>
                <c:pt idx="6">
                  <c:v>8.4388219795273473E-3</c:v>
                </c:pt>
                <c:pt idx="7">
                  <c:v>1.3403121978763012E-2</c:v>
                </c:pt>
                <c:pt idx="8">
                  <c:v>2.001153982336655E-2</c:v>
                </c:pt>
                <c:pt idx="9">
                  <c:v>2.8500448110431537E-2</c:v>
                </c:pt>
                <c:pt idx="10">
                  <c:v>3.9106836272030709E-2</c:v>
                </c:pt>
                <c:pt idx="11">
                  <c:v>5.2068391359562163E-2</c:v>
                </c:pt>
                <c:pt idx="12">
                  <c:v>6.7623578842356452E-2</c:v>
                </c:pt>
                <c:pt idx="13">
                  <c:v>8.6011723422683664E-2</c:v>
                </c:pt>
                <c:pt idx="14">
                  <c:v>0.1074730898682956</c:v>
                </c:pt>
                <c:pt idx="15">
                  <c:v>0.13224896386452567</c:v>
                </c:pt>
                <c:pt idx="16">
                  <c:v>0.16058173288690708</c:v>
                </c:pt>
                <c:pt idx="17">
                  <c:v>0.19271496709605529</c:v>
                </c:pt>
                <c:pt idx="18">
                  <c:v>0.22889350025536809</c:v>
                </c:pt>
                <c:pt idx="19">
                  <c:v>0.26936351067323089</c:v>
                </c:pt>
                <c:pt idx="20">
                  <c:v>0.31437260216958207</c:v>
                </c:pt>
                <c:pt idx="21">
                  <c:v>0.36416988506820602</c:v>
                </c:pt>
                <c:pt idx="22">
                  <c:v>0.4190060572148705</c:v>
                </c:pt>
                <c:pt idx="23">
                  <c:v>0.47913348502101694</c:v>
                </c:pt>
                <c:pt idx="24">
                  <c:v>0.54480628453422653</c:v>
                </c:pt>
                <c:pt idx="25">
                  <c:v>0.61628040253324978</c:v>
                </c:pt>
                <c:pt idx="26">
                  <c:v>0.69381369764882217</c:v>
                </c:pt>
                <c:pt idx="27">
                  <c:v>0.77766602150869402</c:v>
                </c:pt>
                <c:pt idx="28">
                  <c:v>0.86809929990553614</c:v>
                </c:pt>
                <c:pt idx="29">
                  <c:v>0.96537761398673139</c:v>
                </c:pt>
                <c:pt idx="30">
                  <c:v>1.069767281464423</c:v>
                </c:pt>
                <c:pt idx="31">
                  <c:v>1.181536937843257</c:v>
                </c:pt>
                <c:pt idx="32">
                  <c:v>1.3009576176641913</c:v>
                </c:pt>
                <c:pt idx="33">
                  <c:v>1.428302835761051</c:v>
                </c:pt>
                <c:pt idx="34">
                  <c:v>1.5638486685270381</c:v>
                </c:pt>
                <c:pt idx="35">
                  <c:v>1.7078738351878182</c:v>
                </c:pt>
                <c:pt idx="36">
                  <c:v>1.8606597790768773</c:v>
                </c:pt>
                <c:pt idx="37">
                  <c:v>2.0224907489098314</c:v>
                </c:pt>
                <c:pt idx="38">
                  <c:v>2.1936538800515173</c:v>
                </c:pt>
                <c:pt idx="39">
                  <c:v>2.3744392757716759</c:v>
                </c:pt>
                <c:pt idx="40">
                  <c:v>2.5651400884845699</c:v>
                </c:pt>
                <c:pt idx="41">
                  <c:v>2.7660526009635706</c:v>
                </c:pt>
                <c:pt idx="42">
                  <c:v>2.9774763075275752</c:v>
                </c:pt>
                <c:pt idx="43">
                  <c:v>3.1997139951883056</c:v>
                </c:pt>
                <c:pt idx="44">
                  <c:v>3.433071824755467</c:v>
                </c:pt>
                <c:pt idx="45">
                  <c:v>3.6778594118869572</c:v>
                </c:pt>
                <c:pt idx="46">
                  <c:v>3.9343899080781908</c:v>
                </c:pt>
                <c:pt idx="47">
                  <c:v>4.2029800815802938</c:v>
                </c:pt>
                <c:pt idx="48">
                  <c:v>4.4839503982365772</c:v>
                </c:pt>
                <c:pt idx="49">
                  <c:v>4.7776251022285487</c:v>
                </c:pt>
                <c:pt idx="50">
                  <c:v>5.0843322967166955</c:v>
                </c:pt>
                <c:pt idx="51">
                  <c:v>5.404404024368449</c:v>
                </c:pt>
                <c:pt idx="52">
                  <c:v>5.7381763477567063</c:v>
                </c:pt>
                <c:pt idx="53">
                  <c:v>6.0859894296171317</c:v>
                </c:pt>
                <c:pt idx="54">
                  <c:v>6.448187612950866</c:v>
                </c:pt>
                <c:pt idx="55">
                  <c:v>6.8251195009566787</c:v>
                </c:pt>
                <c:pt idx="56">
                  <c:v>7.2171380367760491</c:v>
                </c:pt>
                <c:pt idx="57">
                  <c:v>7.6246005830364947</c:v>
                </c:pt>
                <c:pt idx="58">
                  <c:v>8.0478690011744103</c:v>
                </c:pt>
                <c:pt idx="59">
                  <c:v>8.4873097305196055</c:v>
                </c:pt>
                <c:pt idx="60">
                  <c:v>8.9432938671215148</c:v>
                </c:pt>
                <c:pt idx="61">
                  <c:v>9.4161972422992761</c:v>
                </c:pt>
                <c:pt idx="62">
                  <c:v>9.9064005008913298</c:v>
                </c:pt>
                <c:pt idx="63">
                  <c:v>10.41428917918547</c:v>
                </c:pt>
                <c:pt idx="64">
                  <c:v>10.940253782504536</c:v>
                </c:pt>
                <c:pt idx="65">
                  <c:v>11.484689862424572</c:v>
                </c:pt>
                <c:pt idx="66">
                  <c:v>12.047998093599402</c:v>
                </c:pt>
                <c:pt idx="67">
                  <c:v>12.630584350167489</c:v>
                </c:pt>
                <c:pt idx="68">
                  <c:v>13.232859781710379</c:v>
                </c:pt>
                <c:pt idx="69">
                  <c:v>13.855240888738487</c:v>
                </c:pt>
                <c:pt idx="70">
                  <c:v>14.498149597670482</c:v>
                </c:pt>
                <c:pt idx="71">
                  <c:v>15.162013335278438</c:v>
                </c:pt>
                <c:pt idx="72">
                  <c:v>15.847265102565352</c:v>
                </c:pt>
                <c:pt idx="73">
                  <c:v>16.554343548042297</c:v>
                </c:pt>
                <c:pt idx="74">
                  <c:v>17.283693040369492</c:v>
                </c:pt>
                <c:pt idx="75">
                  <c:v>18.035763740327273</c:v>
                </c:pt>
                <c:pt idx="76">
                  <c:v>18.81101167207823</c:v>
                </c:pt>
                <c:pt idx="77">
                  <c:v>19.609898793681939</c:v>
                </c:pt>
                <c:pt idx="78">
                  <c:v>20.43289306682308</c:v>
                </c:pt>
                <c:pt idx="79">
                  <c:v>21.280468525709765</c:v>
                </c:pt>
                <c:pt idx="80">
                  <c:v>22.153105345101974</c:v>
                </c:pt>
                <c:pt idx="81">
                  <c:v>23.051289907422447</c:v>
                </c:pt>
                <c:pt idx="82">
                  <c:v>23.975514868905599</c:v>
                </c:pt>
                <c:pt idx="83">
                  <c:v>24.926279224736678</c:v>
                </c:pt>
                <c:pt idx="84">
                  <c:v>25.904088373132229</c:v>
                </c:pt>
                <c:pt idx="85">
                  <c:v>26.909454178309595</c:v>
                </c:pt>
                <c:pt idx="86">
                  <c:v>27.942895032295205</c:v>
                </c:pt>
                <c:pt idx="87">
                  <c:v>29.00493591551524</c:v>
                </c:pt>
                <c:pt idx="88">
                  <c:v>30.096108456113907</c:v>
                </c:pt>
                <c:pt idx="89">
                  <c:v>31.216950987940837</c:v>
                </c:pt>
                <c:pt idx="90">
                  <c:v>32.368008607149655</c:v>
                </c:pt>
                <c:pt idx="91">
                  <c:v>33.549833227344386</c:v>
                </c:pt>
                <c:pt idx="92">
                  <c:v>34.762983633211178</c:v>
                </c:pt>
                <c:pt idx="93">
                  <c:v>36.00802553257131</c:v>
                </c:pt>
                <c:pt idx="94">
                  <c:v>37.285531606787409</c:v>
                </c:pt>
                <c:pt idx="95">
                  <c:v>38.596081559453332</c:v>
                </c:pt>
                <c:pt idx="96">
                  <c:v>39.940262163299543</c:v>
                </c:pt>
                <c:pt idx="97">
                  <c:v>41.318667305237206</c:v>
                </c:pt>
                <c:pt idx="98">
                  <c:v>42.731898029469477</c:v>
                </c:pt>
                <c:pt idx="99">
                  <c:v>44.180562578591811</c:v>
                </c:pt>
                <c:pt idx="100">
                  <c:v>45.665276432601445</c:v>
                </c:pt>
                <c:pt idx="101">
                  <c:v>47.186662345736579</c:v>
                </c:pt>
                <c:pt idx="102">
                  <c:v>48.745350381060561</c:v>
                </c:pt>
                <c:pt idx="103">
                  <c:v>50.341977942706841</c:v>
                </c:pt>
                <c:pt idx="104">
                  <c:v>51.977189805697705</c:v>
                </c:pt>
                <c:pt idx="105">
                  <c:v>53.651638143244256</c:v>
                </c:pt>
                <c:pt idx="106">
                  <c:v>55.36598255144019</c:v>
                </c:pt>
                <c:pt idx="107">
                  <c:v>57.120890071251956</c:v>
                </c:pt>
                <c:pt idx="108">
                  <c:v>58.917035207710988</c:v>
                </c:pt>
                <c:pt idx="109">
                  <c:v>60.755099946208126</c:v>
                </c:pt>
                <c:pt idx="110">
                  <c:v>62.635773765791967</c:v>
                </c:pt>
                <c:pt idx="111">
                  <c:v>64.559753649365916</c:v>
                </c:pt>
                <c:pt idx="112">
                  <c:v>66.527744090679391</c:v>
                </c:pt>
                <c:pt idx="113">
                  <c:v>68.540457098009128</c:v>
                </c:pt>
                <c:pt idx="114">
                  <c:v>70.598612194415239</c:v>
                </c:pt>
                <c:pt idx="115">
                  <c:v>72.702936414467459</c:v>
                </c:pt>
                <c:pt idx="116">
                  <c:v>74.854164297320466</c:v>
                </c:pt>
                <c:pt idx="117">
                  <c:v>77.053037876028853</c:v>
                </c:pt>
                <c:pt idx="118">
                  <c:v>79.300306662979821</c:v>
                </c:pt>
                <c:pt idx="119">
                  <c:v>81.596727631324029</c:v>
                </c:pt>
                <c:pt idx="120">
                  <c:v>83.943065192282262</c:v>
                </c:pt>
                <c:pt idx="121">
                  <c:v>86.34009116820485</c:v>
                </c:pt>
                <c:pt idx="122">
                  <c:v>88.788584761255478</c:v>
                </c:pt>
                <c:pt idx="123">
                  <c:v>91.289332517592058</c:v>
                </c:pt>
                <c:pt idx="124">
                  <c:v>93.843128286913554</c:v>
                </c:pt>
                <c:pt idx="125">
                  <c:v>96.450773177240563</c:v>
                </c:pt>
                <c:pt idx="126">
                  <c:v>99.113075504796171</c:v>
                </c:pt>
                <c:pt idx="127">
                  <c:v>101.83085073885071</c:v>
                </c:pt>
                <c:pt idx="128">
                  <c:v>104.60492144139187</c:v>
                </c:pt>
                <c:pt idx="129">
                  <c:v>107.43611720148107</c:v>
                </c:pt>
                <c:pt idx="130">
                  <c:v>110.32527456415706</c:v>
                </c:pt>
                <c:pt idx="131">
                  <c:v>113.27323695374005</c:v>
                </c:pt>
                <c:pt idx="132">
                  <c:v>116.28085459139761</c:v>
                </c:pt>
                <c:pt idx="133">
                  <c:v>119.34898440682286</c:v>
                </c:pt>
                <c:pt idx="134">
                  <c:v>122.47848994388086</c:v>
                </c:pt>
                <c:pt idx="135">
                  <c:v>125.67024126007412</c:v>
                </c:pt>
                <c:pt idx="136">
                  <c:v>128.92511481967969</c:v>
                </c:pt>
                <c:pt idx="137">
                  <c:v>132.24399338040854</c:v>
                </c:pt>
                <c:pt idx="138">
                  <c:v>135.62776587343663</c:v>
                </c:pt>
                <c:pt idx="139">
                  <c:v>139.07732727665598</c:v>
                </c:pt>
                <c:pt idx="140">
                  <c:v>142.59357848099555</c:v>
                </c:pt>
                <c:pt idx="141">
                  <c:v>146.17742614966079</c:v>
                </c:pt>
                <c:pt idx="142">
                  <c:v>149.82978257013863</c:v>
                </c:pt>
                <c:pt idx="143">
                  <c:v>153.55156549881778</c:v>
                </c:pt>
                <c:pt idx="144">
                  <c:v>157.34369799807163</c:v>
                </c:pt>
                <c:pt idx="145">
                  <c:v>161.20710826565426</c:v>
                </c:pt>
                <c:pt idx="146">
                  <c:v>165.14272945625692</c:v>
                </c:pt>
                <c:pt idx="147">
                  <c:v>169.15149949507818</c:v>
                </c:pt>
                <c:pt idx="148">
                  <c:v>173.23436088325533</c:v>
                </c:pt>
                <c:pt idx="149">
                  <c:v>177.39226049501386</c:v>
                </c:pt>
                <c:pt idx="150">
                  <c:v>181.62614936638676</c:v>
                </c:pt>
                <c:pt idx="151">
                  <c:v>185.93698247536045</c:v>
                </c:pt>
                <c:pt idx="152">
                  <c:v>190.32571851330303</c:v>
                </c:pt>
                <c:pt idx="153">
                  <c:v>194.79331964753993</c:v>
                </c:pt>
                <c:pt idx="154">
                  <c:v>199.34075127493315</c:v>
                </c:pt>
                <c:pt idx="155">
                  <c:v>203.96898176633619</c:v>
                </c:pt>
                <c:pt idx="156">
                  <c:v>208.6789822017885</c:v>
                </c:pt>
                <c:pt idx="157">
                  <c:v>213.47172609632386</c:v>
                </c:pt>
                <c:pt idx="158">
                  <c:v>218.34818911626789</c:v>
                </c:pt>
                <c:pt idx="159">
                  <c:v>223.30934878590628</c:v>
                </c:pt>
                <c:pt idx="160">
                  <c:v>228.35618418440416</c:v>
                </c:pt>
                <c:pt idx="161">
                  <c:v>233.4896756328707</c:v>
                </c:pt>
                <c:pt idx="162">
                  <c:v>238.71080437145957</c:v>
                </c:pt>
                <c:pt idx="163">
                  <c:v>244.02055222640703</c:v>
                </c:pt>
                <c:pt idx="164">
                  <c:v>249.41990126691229</c:v>
                </c:pt>
                <c:pt idx="165">
                  <c:v>254.90983345177241</c:v>
                </c:pt>
                <c:pt idx="166">
                  <c:v>260.49133026569052</c:v>
                </c:pt>
                <c:pt idx="167">
                  <c:v>266.16537234518279</c:v>
                </c:pt>
                <c:pt idx="168">
                  <c:v>271.93293909401643</c:v>
                </c:pt>
                <c:pt idx="169">
                  <c:v>277.79500828812144</c:v>
                </c:pt>
                <c:pt idx="170">
                  <c:v>283.75255566992399</c:v>
                </c:pt>
                <c:pt idx="171">
                  <c:v>289.80655453205924</c:v>
                </c:pt>
                <c:pt idx="172">
                  <c:v>295.95797529043142</c:v>
                </c:pt>
                <c:pt idx="173">
                  <c:v>302.20778504659887</c:v>
                </c:pt>
                <c:pt idx="174">
                  <c:v>308.55694713946838</c:v>
                </c:pt>
                <c:pt idx="175">
                  <c:v>315.00642068629827</c:v>
                </c:pt>
                <c:pt idx="176">
                  <c:v>321.5571601130182</c:v>
                </c:pt>
                <c:pt idx="177">
                  <c:v>328.21011467388456</c:v>
                </c:pt>
                <c:pt idx="178">
                  <c:v>334.96622796050502</c:v>
                </c:pt>
                <c:pt idx="179">
                  <c:v>341.82643740027333</c:v>
                </c:pt>
                <c:pt idx="180">
                  <c:v>348.79167374427527</c:v>
                </c:pt>
                <c:pt idx="181">
                  <c:v>355.86286054473175</c:v>
                </c:pt>
                <c:pt idx="182">
                  <c:v>363.0409136220664</c:v>
                </c:pt>
                <c:pt idx="183">
                  <c:v>370.32674052169364</c:v>
                </c:pt>
                <c:pt idx="184">
                  <c:v>377.72123996064187</c:v>
                </c:pt>
                <c:pt idx="185">
                  <c:v>385.22530126413767</c:v>
                </c:pt>
                <c:pt idx="186">
                  <c:v>392.83980379229729</c:v>
                </c:pt>
                <c:pt idx="187">
                  <c:v>400.565616357083</c:v>
                </c:pt>
                <c:pt idx="188">
                  <c:v>408.40359662969996</c:v>
                </c:pt>
                <c:pt idx="189">
                  <c:v>416.35459053862922</c:v>
                </c:pt>
                <c:pt idx="190">
                  <c:v>424.41943165850455</c:v>
                </c:pt>
                <c:pt idx="191">
                  <c:v>432.59894059006245</c:v>
                </c:pt>
                <c:pt idx="192">
                  <c:v>440.89392433140955</c:v>
                </c:pt>
                <c:pt idx="193">
                  <c:v>449.30517564087495</c:v>
                </c:pt>
                <c:pt idx="194">
                  <c:v>457.83347239172718</c:v>
                </c:pt>
                <c:pt idx="195">
                  <c:v>466.47957691906061</c:v>
                </c:pt>
                <c:pt idx="196">
                  <c:v>475.24423535917134</c:v>
                </c:pt>
                <c:pt idx="197">
                  <c:v>484.12817698176605</c:v>
                </c:pt>
                <c:pt idx="198">
                  <c:v>493.13211351536239</c:v>
                </c:pt>
                <c:pt idx="199">
                  <c:v>502.25673846626552</c:v>
                </c:pt>
                <c:pt idx="200">
                  <c:v>511.50272643152044</c:v>
                </c:pt>
                <c:pt idx="201">
                  <c:v>520.87073240626455</c:v>
                </c:pt>
                <c:pt idx="202">
                  <c:v>530.36139108592261</c:v>
                </c:pt>
                <c:pt idx="203">
                  <c:v>539.97531616370907</c:v>
                </c:pt>
                <c:pt idx="204">
                  <c:v>549.7130996239224</c:v>
                </c:pt>
                <c:pt idx="205">
                  <c:v>559.57531103153963</c:v>
                </c:pt>
                <c:pt idx="206">
                  <c:v>569.56249681863483</c:v>
                </c:pt>
                <c:pt idx="207">
                  <c:v>579.67517956817301</c:v>
                </c:pt>
                <c:pt idx="208">
                  <c:v>589.91385729574756</c:v>
                </c:pt>
                <c:pt idx="209">
                  <c:v>600.2790027298513</c:v>
                </c:pt>
                <c:pt idx="210">
                  <c:v>610.77106259129027</c:v>
                </c:pt>
                <c:pt idx="211">
                  <c:v>621.39045687237478</c:v>
                </c:pt>
                <c:pt idx="212">
                  <c:v>632.13757811653545</c:v>
                </c:pt>
                <c:pt idx="213">
                  <c:v>643.01279069903785</c:v>
                </c:pt>
                <c:pt idx="214">
                  <c:v>654.01643010948465</c:v>
                </c:pt>
                <c:pt idx="215">
                  <c:v>665.14880223681666</c:v>
                </c:pt>
                <c:pt idx="216">
                  <c:v>676.41018265754133</c:v>
                </c:pt>
                <c:pt idx="217">
                  <c:v>687.80081592793283</c:v>
                </c:pt>
                <c:pt idx="218">
                  <c:v>699.32091488097183</c:v>
                </c:pt>
                <c:pt idx="219">
                  <c:v>710.97065992880346</c:v>
                </c:pt>
                <c:pt idx="220">
                  <c:v>722.75019837151228</c:v>
                </c:pt>
                <c:pt idx="221">
                  <c:v>734.65964371302709</c:v>
                </c:pt>
                <c:pt idx="222">
                  <c:v>746.69907498498389</c:v>
                </c:pt>
                <c:pt idx="223">
                  <c:v>758.86853607938815</c:v>
                </c:pt>
                <c:pt idx="224">
                  <c:v>771.1680350909329</c:v>
                </c:pt>
                <c:pt idx="225">
                  <c:v>783.59754366983748</c:v>
                </c:pt>
                <c:pt idx="226">
                  <c:v>796.15699638608703</c:v>
                </c:pt>
                <c:pt idx="227">
                  <c:v>808.84629010595927</c:v>
                </c:pt>
                <c:pt idx="228">
                  <c:v>821.66528338173623</c:v>
                </c:pt>
                <c:pt idx="229">
                  <c:v>834.6137958555056</c:v>
                </c:pt>
                <c:pt idx="230">
                  <c:v>847.6916076779612</c:v>
                </c:pt>
                <c:pt idx="231">
                  <c:v>860.8984589431202</c:v>
                </c:pt>
                <c:pt idx="232">
                  <c:v>874.23404913987588</c:v>
                </c:pt>
                <c:pt idx="233">
                  <c:v>887.69803662130744</c:v>
                </c:pt>
                <c:pt idx="234">
                  <c:v>901.29003809267067</c:v>
                </c:pt>
                <c:pt idx="235">
                  <c:v>915.00962811899035</c:v>
                </c:pt>
                <c:pt idx="236">
                  <c:v>928.85633865317618</c:v>
                </c:pt>
                <c:pt idx="237">
                  <c:v>942.82965858557588</c:v>
                </c:pt>
                <c:pt idx="238">
                  <c:v>956.92903331587831</c:v>
                </c:pt>
                <c:pt idx="239">
                  <c:v>971.15386434826951</c:v>
                </c:pt>
                <c:pt idx="240">
                  <c:v>985.50350891073481</c:v>
                </c:pt>
                <c:pt idx="241">
                  <c:v>999.97727959939402</c:v>
                </c:pt>
                <c:pt idx="242">
                  <c:v>1014.5744440487388</c:v>
                </c:pt>
                <c:pt idx="243">
                  <c:v>1029.2942246286323</c:v>
                </c:pt>
                <c:pt idx="244">
                  <c:v>1044.1357981689098</c:v>
                </c:pt>
                <c:pt idx="245">
                  <c:v>1059.0982957124077</c:v>
                </c:pt>
                <c:pt idx="246">
                  <c:v>1074.1808022972227</c:v>
                </c:pt>
                <c:pt idx="247">
                  <c:v>1089.382356768984</c:v>
                </c:pt>
                <c:pt idx="248">
                  <c:v>1104.7019516239002</c:v>
                </c:pt>
                <c:pt idx="249">
                  <c:v>1120.1385328833123</c:v>
                </c:pt>
                <c:pt idx="250">
                  <c:v>1135.6910000004627</c:v>
                </c:pt>
                <c:pt idx="251">
                  <c:v>1151.3582058001552</c:v>
                </c:pt>
                <c:pt idx="252">
                  <c:v>1167.1389564519579</c:v>
                </c:pt>
                <c:pt idx="253">
                  <c:v>1183.0320114775604</c:v>
                </c:pt>
                <c:pt idx="254">
                  <c:v>1199.0360837928672</c:v>
                </c:pt>
                <c:pt idx="255">
                  <c:v>1215.1498397853729</c:v>
                </c:pt>
                <c:pt idx="256">
                  <c:v>1231.3718994273258</c:v>
                </c:pt>
                <c:pt idx="257">
                  <c:v>1247.7008364251465</c:v>
                </c:pt>
                <c:pt idx="258">
                  <c:v>1264.135178405528</c:v>
                </c:pt>
                <c:pt idx="259">
                  <c:v>1280.673407138604</c:v>
                </c:pt>
                <c:pt idx="260">
                  <c:v>1297.3139587985211</c:v>
                </c:pt>
                <c:pt idx="261">
                  <c:v>1314.0552242617109</c:v>
                </c:pt>
                <c:pt idx="262">
                  <c:v>1330.8955494431113</c:v>
                </c:pt>
                <c:pt idx="263">
                  <c:v>1347.8332356705318</c:v>
                </c:pt>
                <c:pt idx="264">
                  <c:v>1364.8665400973155</c:v>
                </c:pt>
                <c:pt idx="265">
                  <c:v>1381.9936761533961</c:v>
                </c:pt>
                <c:pt idx="266">
                  <c:v>1399.2128140347961</c:v>
                </c:pt>
                <c:pt idx="267">
                  <c:v>1416.5220812315617</c:v>
                </c:pt>
                <c:pt idx="268">
                  <c:v>1433.9195630940753</c:v>
                </c:pt>
                <c:pt idx="269">
                  <c:v>1451.4033034376332</c:v>
                </c:pt>
                <c:pt idx="270">
                  <c:v>1468.9713051851179</c:v>
                </c:pt>
                <c:pt idx="271">
                  <c:v>1486.6215310475459</c:v>
                </c:pt>
                <c:pt idx="272">
                  <c:v>1504.3519042422074</c:v>
                </c:pt>
                <c:pt idx="273">
                  <c:v>1522.160309248065</c:v>
                </c:pt>
                <c:pt idx="274">
                  <c:v>1540.044592598018</c:v>
                </c:pt>
                <c:pt idx="275">
                  <c:v>1558.0025637075858</c:v>
                </c:pt>
                <c:pt idx="276">
                  <c:v>1576.0319957395031</c:v>
                </c:pt>
                <c:pt idx="277">
                  <c:v>1594.1306265036687</c:v>
                </c:pt>
                <c:pt idx="278">
                  <c:v>1612.2961593918283</c:v>
                </c:pt>
                <c:pt idx="279">
                  <c:v>1630.5262643463202</c:v>
                </c:pt>
                <c:pt idx="280">
                  <c:v>1648.8185788621581</c:v>
                </c:pt>
                <c:pt idx="281">
                  <c:v>1667.1707090216651</c:v>
                </c:pt>
                <c:pt idx="282">
                  <c:v>1685.5802305608281</c:v>
                </c:pt>
                <c:pt idx="283">
                  <c:v>1704.0446899664832</c:v>
                </c:pt>
                <c:pt idx="284">
                  <c:v>1722.5616056033923</c:v>
                </c:pt>
                <c:pt idx="285">
                  <c:v>1741.1284688702219</c:v>
                </c:pt>
                <c:pt idx="286">
                  <c:v>1759.7427453833886</c:v>
                </c:pt>
                <c:pt idx="287">
                  <c:v>1778.4018761876812</c:v>
                </c:pt>
                <c:pt idx="288">
                  <c:v>1797.1032789925302</c:v>
                </c:pt>
                <c:pt idx="289">
                  <c:v>1815.8443494327494</c:v>
                </c:pt>
                <c:pt idx="290">
                  <c:v>1834.6224623525291</c:v>
                </c:pt>
                <c:pt idx="291">
                  <c:v>1853.4349731114241</c:v>
                </c:pt>
                <c:pt idx="292">
                  <c:v>1872.2792189110376</c:v>
                </c:pt>
                <c:pt idx="293">
                  <c:v>1891.1525201410666</c:v>
                </c:pt>
                <c:pt idx="294">
                  <c:v>1910.0521817433432</c:v>
                </c:pt>
                <c:pt idx="295">
                  <c:v>1928.9754945924681</c:v>
                </c:pt>
                <c:pt idx="296">
                  <c:v>1947.9197368916075</c:v>
                </c:pt>
                <c:pt idx="297">
                  <c:v>1966.882175581999</c:v>
                </c:pt>
                <c:pt idx="298">
                  <c:v>1985.8600677646805</c:v>
                </c:pt>
                <c:pt idx="299">
                  <c:v>2004.8506621329404</c:v>
                </c:pt>
                <c:pt idx="300">
                  <c:v>2023.8512004139679</c:v>
                </c:pt>
                <c:pt idx="301">
                  <c:v>2042.8589188181586</c:v>
                </c:pt>
                <c:pt idx="302">
                  <c:v>2061.8710494945262</c:v>
                </c:pt>
                <c:pt idx="303">
                  <c:v>2080.8848219906522</c:v>
                </c:pt>
                <c:pt idx="304">
                  <c:v>2099.8974647156015</c:v>
                </c:pt>
                <c:pt idx="305">
                  <c:v>2118.9062064042241</c:v>
                </c:pt>
                <c:pt idx="306">
                  <c:v>2137.9082775812622</c:v>
                </c:pt>
                <c:pt idx="307">
                  <c:v>2156.9009120236774</c:v>
                </c:pt>
                <c:pt idx="308">
                  <c:v>2175.8813482196251</c:v>
                </c:pt>
                <c:pt idx="309">
                  <c:v>2194.8468308224992</c:v>
                </c:pt>
                <c:pt idx="310">
                  <c:v>2213.794612098483</c:v>
                </c:pt>
                <c:pt idx="311">
                  <c:v>2232.721953366055</c:v>
                </c:pt>
                <c:pt idx="312">
                  <c:v>2251.6261264259119</c:v>
                </c:pt>
                <c:pt idx="313">
                  <c:v>2270.5044149797841</c:v>
                </c:pt>
                <c:pt idx="314">
                  <c:v>2289.3541160366462</c:v>
                </c:pt>
                <c:pt idx="315">
                  <c:v>2308.1725413048403</c:v>
                </c:pt>
                <c:pt idx="316">
                  <c:v>2326.9570185686575</c:v>
                </c:pt>
                <c:pt idx="317">
                  <c:v>2345.7048930479541</c:v>
                </c:pt>
                <c:pt idx="318">
                  <c:v>2364.413528739401</c:v>
                </c:pt>
                <c:pt idx="319">
                  <c:v>2383.0803097380058</c:v>
                </c:pt>
                <c:pt idx="320">
                  <c:v>2401.7026415375726</c:v>
                </c:pt>
                <c:pt idx="321">
                  <c:v>2420.2779523088129</c:v>
                </c:pt>
                <c:pt idx="322">
                  <c:v>2438.8036941538448</c:v>
                </c:pt>
                <c:pt idx="323">
                  <c:v>2457.2773443358742</c:v>
                </c:pt>
                <c:pt idx="324">
                  <c:v>2475.6964064828844</c:v>
                </c:pt>
                <c:pt idx="325">
                  <c:v>2494.0584117642043</c:v>
                </c:pt>
                <c:pt idx="326">
                  <c:v>2512.3609200388819</c:v>
                </c:pt>
                <c:pt idx="327">
                  <c:v>2530.6015209748252</c:v>
                </c:pt>
                <c:pt idx="328">
                  <c:v>2548.7778351377306</c:v>
                </c:pt>
                <c:pt idx="329">
                  <c:v>2566.8875150488639</c:v>
                </c:pt>
                <c:pt idx="330">
                  <c:v>2584.9282462108149</c:v>
                </c:pt>
                <c:pt idx="331">
                  <c:v>2602.8977481003976</c:v>
                </c:pt>
                <c:pt idx="332">
                  <c:v>2620.7937751279196</c:v>
                </c:pt>
                <c:pt idx="333">
                  <c:v>2638.6141175621046</c:v>
                </c:pt>
                <c:pt idx="334">
                  <c:v>2656.3566024199999</c:v>
                </c:pt>
                <c:pt idx="335">
                  <c:v>2674.0190943212606</c:v>
                </c:pt>
                <c:pt idx="336">
                  <c:v>2691.5994963062617</c:v>
                </c:pt>
                <c:pt idx="337">
                  <c:v>2709.0957506175391</c:v>
                </c:pt>
                <c:pt idx="338">
                  <c:v>2726.505839444118</c:v>
                </c:pt>
                <c:pt idx="339">
                  <c:v>2743.8277856283521</c:v>
                </c:pt>
                <c:pt idx="340">
                  <c:v>2761.0596533349408</c:v>
                </c:pt>
                <c:pt idx="341">
                  <c:v>2778.1995486818605</c:v>
                </c:pt>
                <c:pt idx="342">
                  <c:v>2795.2456203329948</c:v>
                </c:pt>
                <c:pt idx="343">
                  <c:v>2812.1960600523021</c:v>
                </c:pt>
                <c:pt idx="344">
                  <c:v>2829.0491032194241</c:v>
                </c:pt>
                <c:pt idx="345">
                  <c:v>2845.8030293066822</c:v>
                </c:pt>
                <c:pt idx="346">
                  <c:v>2862.45616231747</c:v>
                </c:pt>
                <c:pt idx="347">
                  <c:v>2879.0068711860968</c:v>
                </c:pt>
                <c:pt idx="348">
                  <c:v>2895.4535701391974</c:v>
                </c:pt>
                <c:pt idx="349">
                  <c:v>2911.7947190188638</c:v>
                </c:pt>
                <c:pt idx="350">
                  <c:v>2928.0288235677122</c:v>
                </c:pt>
                <c:pt idx="351">
                  <c:v>2944.1544356761415</c:v>
                </c:pt>
                <c:pt idx="352">
                  <c:v>2960.1701535920938</c:v>
                </c:pt>
                <c:pt idx="353">
                  <c:v>2976.0746220936635</c:v>
                </c:pt>
                <c:pt idx="354">
                  <c:v>2991.8665326249525</c:v>
                </c:pt>
                <c:pt idx="355">
                  <c:v>3007.5446233956104</c:v>
                </c:pt>
                <c:pt idx="356">
                  <c:v>3023.1076794445385</c:v>
                </c:pt>
                <c:pt idx="357">
                  <c:v>3038.5545326682777</c:v>
                </c:pt>
                <c:pt idx="358">
                  <c:v>3053.8840618146346</c:v>
                </c:pt>
                <c:pt idx="359">
                  <c:v>3069.0951924421397</c:v>
                </c:pt>
                <c:pt idx="360">
                  <c:v>3084.1868968459657</c:v>
                </c:pt>
                <c:pt idx="361">
                  <c:v>3099.1581939509656</c:v>
                </c:pt>
                <c:pt idx="362">
                  <c:v>3114.0081491725145</c:v>
                </c:pt>
                <c:pt idx="363">
                  <c:v>3128.7358742458864</c:v>
                </c:pt>
                <c:pt idx="364">
                  <c:v>3143.3405270248982</c:v>
                </c:pt>
                <c:pt idx="365">
                  <c:v>3157.8213112506005</c:v>
                </c:pt>
                <c:pt idx="366">
                  <c:v>3172.1774762908076</c:v>
                </c:pt>
                <c:pt idx="367">
                  <c:v>3186.4083168512807</c:v>
                </c:pt>
                <c:pt idx="368">
                  <c:v>3200.5131726594</c:v>
                </c:pt>
                <c:pt idx="369">
                  <c:v>3214.4914281211786</c:v>
                </c:pt>
                <c:pt idx="370">
                  <c:v>3228.3425119524859</c:v>
                </c:pt>
                <c:pt idx="371">
                  <c:v>3242.0658967853633</c:v>
                </c:pt>
                <c:pt idx="372">
                  <c:v>3255.6610987503277</c:v>
                </c:pt>
                <c:pt idx="373">
                  <c:v>3269.1276770355626</c:v>
                </c:pt>
                <c:pt idx="374">
                  <c:v>3282.4652334239172</c:v>
                </c:pt>
                <c:pt idx="375">
                  <c:v>3295.6734118086279</c:v>
                </c:pt>
                <c:pt idx="376">
                  <c:v>3308.75189768869</c:v>
                </c:pt>
                <c:pt idx="377">
                  <c:v>3321.7004176448081</c:v>
                </c:pt>
                <c:pt idx="378">
                  <c:v>3334.5187387968549</c:v>
                </c:pt>
                <c:pt idx="379">
                  <c:v>3347.2066682437712</c:v>
                </c:pt>
                <c:pt idx="380">
                  <c:v>3359.7640524868348</c:v>
                </c:pt>
                <c:pt idx="381">
                  <c:v>3372.1907768372275</c:v>
                </c:pt>
                <c:pt idx="382">
                  <c:v>3384.486764808822</c:v>
                </c:pt>
                <c:pt idx="383">
                  <c:v>3396.6519774971066</c:v>
                </c:pt>
              </c:numCache>
            </c:numRef>
          </c:xVal>
          <c:yVal>
            <c:numRef>
              <c:f>'Traj 2'!$E$17:$E$400</c:f>
              <c:numCache>
                <c:formatCode>0.0</c:formatCode>
                <c:ptCount val="384"/>
                <c:pt idx="0">
                  <c:v>5</c:v>
                </c:pt>
                <c:pt idx="1">
                  <c:v>5.0002763376856389</c:v>
                </c:pt>
                <c:pt idx="2">
                  <c:v>5.0011053506446661</c:v>
                </c:pt>
                <c:pt idx="3">
                  <c:v>5.0024870425015218</c:v>
                </c:pt>
                <c:pt idx="4">
                  <c:v>5.0044214245150016</c:v>
                </c:pt>
                <c:pt idx="5">
                  <c:v>5.0069085155629782</c:v>
                </c:pt>
                <c:pt idx="6">
                  <c:v>5.0099483421205617</c:v>
                </c:pt>
                <c:pt idx="7">
                  <c:v>5.0135409382315208</c:v>
                </c:pt>
                <c:pt idx="8">
                  <c:v>5.0176863454729945</c:v>
                </c:pt>
                <c:pt idx="9">
                  <c:v>5.022384612913541</c:v>
                </c:pt>
                <c:pt idx="10">
                  <c:v>5.0276357970644083</c:v>
                </c:pt>
                <c:pt idx="11">
                  <c:v>5.0334399618240173</c:v>
                </c:pt>
                <c:pt idx="12">
                  <c:v>5.0397971784156503</c:v>
                </c:pt>
                <c:pt idx="13">
                  <c:v>5.0467075253182623</c:v>
                </c:pt>
                <c:pt idx="14">
                  <c:v>5.054171088190377</c:v>
                </c:pt>
                <c:pt idx="15">
                  <c:v>5.0621879597870274</c:v>
                </c:pt>
                <c:pt idx="16">
                  <c:v>5.0707582398696811</c:v>
                </c:pt>
                <c:pt idx="17">
                  <c:v>5.0798820351090717</c:v>
                </c:pt>
                <c:pt idx="18">
                  <c:v>5.0895594589808741</c:v>
                </c:pt>
                <c:pt idx="19">
                  <c:v>5.0997906316541979</c:v>
                </c:pt>
                <c:pt idx="20">
                  <c:v>5.1105756798727091</c:v>
                </c:pt>
                <c:pt idx="21">
                  <c:v>5.1219147368284634</c:v>
                </c:pt>
                <c:pt idx="22">
                  <c:v>5.133807942028179</c:v>
                </c:pt>
                <c:pt idx="23">
                  <c:v>5.1462554411520234</c:v>
                </c:pt>
                <c:pt idx="24">
                  <c:v>5.1592573859047297</c:v>
                </c:pt>
                <c:pt idx="25">
                  <c:v>5.1728139338589214</c:v>
                </c:pt>
                <c:pt idx="26">
                  <c:v>5.186925248290633</c:v>
                </c:pt>
                <c:pt idx="27">
                  <c:v>5.2015914980068354</c:v>
                </c:pt>
                <c:pt idx="28">
                  <c:v>5.2168128571648777</c:v>
                </c:pt>
                <c:pt idx="29">
                  <c:v>5.2325895050837286</c:v>
                </c:pt>
                <c:pt idx="30">
                  <c:v>5.2489216260468892</c:v>
                </c:pt>
                <c:pt idx="31">
                  <c:v>5.2658094090968683</c:v>
                </c:pt>
                <c:pt idx="32">
                  <c:v>5.2832530478210442</c:v>
                </c:pt>
                <c:pt idx="33">
                  <c:v>5.3012527401288034</c:v>
                </c:pt>
                <c:pt idx="34">
                  <c:v>5.3198086880198368</c:v>
                </c:pt>
                <c:pt idx="35">
                  <c:v>5.3389210973433867</c:v>
                </c:pt>
                <c:pt idx="36">
                  <c:v>5.3585901775483338</c:v>
                </c:pt>
                <c:pt idx="37">
                  <c:v>5.3788161414239655</c:v>
                </c:pt>
                <c:pt idx="38">
                  <c:v>5.3995992048312598</c:v>
                </c:pt>
                <c:pt idx="39">
                  <c:v>5.4209395864245007</c:v>
                </c:pt>
                <c:pt idx="40">
                  <c:v>5.4428375073630759</c:v>
                </c:pt>
                <c:pt idx="41">
                  <c:v>5.4652931910132905</c:v>
                </c:pt>
                <c:pt idx="42">
                  <c:v>5.4883068626399787</c:v>
                </c:pt>
                <c:pt idx="43">
                  <c:v>5.5118787490877743</c:v>
                </c:pt>
                <c:pt idx="44">
                  <c:v>5.5360090784518237</c:v>
                </c:pt>
                <c:pt idx="45">
                  <c:v>5.5606980797377608</c:v>
                </c:pt>
                <c:pt idx="46">
                  <c:v>5.5859459825107329</c:v>
                </c:pt>
                <c:pt idx="47">
                  <c:v>5.6117530165332745</c:v>
                </c:pt>
                <c:pt idx="48">
                  <c:v>5.6381194113918838</c:v>
                </c:pt>
                <c:pt idx="49">
                  <c:v>5.6650453961119922</c:v>
                </c:pt>
                <c:pt idx="50">
                  <c:v>5.6925311987611771</c:v>
                </c:pt>
                <c:pt idx="51">
                  <c:v>5.7205770460404013</c:v>
                </c:pt>
                <c:pt idx="52">
                  <c:v>5.7491831628630239</c:v>
                </c:pt>
                <c:pt idx="53">
                  <c:v>5.778349771921393</c:v>
                </c:pt>
                <c:pt idx="54">
                  <c:v>5.8080770932407573</c:v>
                </c:pt>
                <c:pt idx="55">
                  <c:v>5.8383653437202865</c:v>
                </c:pt>
                <c:pt idx="56">
                  <c:v>5.8692147366609468</c:v>
                </c:pt>
                <c:pt idx="57">
                  <c:v>5.9006254812800067</c:v>
                </c:pt>
                <c:pt idx="58">
                  <c:v>5.932597782211924</c:v>
                </c:pt>
                <c:pt idx="59">
                  <c:v>5.9651318389953438</c:v>
                </c:pt>
                <c:pt idx="60">
                  <c:v>5.9982278455459923</c:v>
                </c:pt>
                <c:pt idx="61">
                  <c:v>6.0318859896151942</c:v>
                </c:pt>
                <c:pt idx="62">
                  <c:v>6.0661064522337327</c:v>
                </c:pt>
                <c:pt idx="63">
                  <c:v>6.100889407140853</c:v>
                </c:pt>
                <c:pt idx="64">
                  <c:v>6.1362350201980718</c:v>
                </c:pt>
                <c:pt idx="65">
                  <c:v>6.1721434487875744</c:v>
                </c:pt>
                <c:pt idx="66">
                  <c:v>6.2086148411949234</c:v>
                </c:pt>
                <c:pt idx="67">
                  <c:v>6.2456493359758136</c:v>
                </c:pt>
                <c:pt idx="68">
                  <c:v>6.2832470613065379</c:v>
                </c:pt>
                <c:pt idx="69">
                  <c:v>6.3214081343180188</c:v>
                </c:pt>
                <c:pt idx="70">
                  <c:v>6.3601326604129653</c:v>
                </c:pt>
                <c:pt idx="71">
                  <c:v>6.3994207325660275</c:v>
                </c:pt>
                <c:pt idx="72">
                  <c:v>6.4392724306065485</c:v>
                </c:pt>
                <c:pt idx="73">
                  <c:v>6.4796878204837167</c:v>
                </c:pt>
                <c:pt idx="74">
                  <c:v>6.5206669535137856</c:v>
                </c:pt>
                <c:pt idx="75">
                  <c:v>6.5622098656090957</c:v>
                </c:pt>
                <c:pt idx="76">
                  <c:v>6.6043165764886167</c:v>
                </c:pt>
                <c:pt idx="77">
                  <c:v>6.6469870888697109</c:v>
                </c:pt>
                <c:pt idx="78">
                  <c:v>6.6902213876408352</c:v>
                </c:pt>
                <c:pt idx="79">
                  <c:v>6.7340194390149373</c:v>
                </c:pt>
                <c:pt idx="80">
                  <c:v>6.7783811896631816</c:v>
                </c:pt>
                <c:pt idx="81">
                  <c:v>6.8233065658288012</c:v>
                </c:pt>
                <c:pt idx="82">
                  <c:v>6.8687954724207376</c:v>
                </c:pt>
                <c:pt idx="83">
                  <c:v>6.9148477920868361</c:v>
                </c:pt>
                <c:pt idx="84">
                  <c:v>6.9614633842662563</c:v>
                </c:pt>
                <c:pt idx="85">
                  <c:v>7.0086420842208907</c:v>
                </c:pt>
                <c:pt idx="86">
                  <c:v>7.056383702045439</c:v>
                </c:pt>
                <c:pt idx="87">
                  <c:v>7.1046880216559583</c:v>
                </c:pt>
                <c:pt idx="88">
                  <c:v>7.1535547997565434</c:v>
                </c:pt>
                <c:pt idx="89">
                  <c:v>7.2029837647838972</c:v>
                </c:pt>
                <c:pt idx="90">
                  <c:v>7.2529746158295332</c:v>
                </c:pt>
                <c:pt idx="91">
                  <c:v>7.3035270215393897</c:v>
                </c:pt>
                <c:pt idx="92">
                  <c:v>7.3546406189905316</c:v>
                </c:pt>
                <c:pt idx="93">
                  <c:v>7.4063150125447503</c:v>
                </c:pt>
                <c:pt idx="94">
                  <c:v>7.4585497726788068</c:v>
                </c:pt>
                <c:pt idx="95">
                  <c:v>7.511344434791094</c:v>
                </c:pt>
                <c:pt idx="96">
                  <c:v>7.5646984979844669</c:v>
                </c:pt>
                <c:pt idx="97">
                  <c:v>7.6186114238250688</c:v>
                </c:pt>
                <c:pt idx="98">
                  <c:v>7.6730826350768853</c:v>
                </c:pt>
                <c:pt idx="99">
                  <c:v>7.728111514411899</c:v>
                </c:pt>
                <c:pt idx="100">
                  <c:v>7.783697403095573</c:v>
                </c:pt>
                <c:pt idx="101">
                  <c:v>7.839839599647572</c:v>
                </c:pt>
                <c:pt idx="102">
                  <c:v>7.8965373584774632</c:v>
                </c:pt>
                <c:pt idx="103">
                  <c:v>7.9537898884953098</c:v>
                </c:pt>
                <c:pt idx="104">
                  <c:v>8.0115963516969817</c:v>
                </c:pt>
                <c:pt idx="105">
                  <c:v>8.0699558617240381</c:v>
                </c:pt>
                <c:pt idx="106">
                  <c:v>8.1288674823981069</c:v>
                </c:pt>
                <c:pt idx="107">
                  <c:v>8.1883302262296098</c:v>
                </c:pt>
                <c:pt idx="108">
                  <c:v>8.2483430529007844</c:v>
                </c:pt>
                <c:pt idx="109">
                  <c:v>8.3089048677229034</c:v>
                </c:pt>
                <c:pt idx="110">
                  <c:v>8.3700145200676559</c:v>
                </c:pt>
                <c:pt idx="111">
                  <c:v>8.4316708017726398</c:v>
                </c:pt>
                <c:pt idx="112">
                  <c:v>8.4938724455209655</c:v>
                </c:pt>
                <c:pt idx="113">
                  <c:v>8.5566181231949408</c:v>
                </c:pt>
                <c:pt idx="114">
                  <c:v>8.6199064442039148</c:v>
                </c:pt>
                <c:pt idx="115">
                  <c:v>8.6837359537862646</c:v>
                </c:pt>
                <c:pt idx="116">
                  <c:v>8.7481051312856355</c:v>
                </c:pt>
                <c:pt idx="117">
                  <c:v>8.8130123884015106</c:v>
                </c:pt>
                <c:pt idx="118">
                  <c:v>8.8784560674142128</c:v>
                </c:pt>
                <c:pt idx="119">
                  <c:v>8.9444344393845121</c:v>
                </c:pt>
                <c:pt idx="120">
                  <c:v>9.0109457023279926</c:v>
                </c:pt>
                <c:pt idx="121">
                  <c:v>9.0779879793643463</c:v>
                </c:pt>
                <c:pt idx="122">
                  <c:v>9.1455593168418847</c:v>
                </c:pt>
                <c:pt idx="123">
                  <c:v>9.2136576824374519</c:v>
                </c:pt>
                <c:pt idx="124">
                  <c:v>9.2822809632320862</c:v>
                </c:pt>
                <c:pt idx="125">
                  <c:v>9.3514269637627159</c:v>
                </c:pt>
                <c:pt idx="126">
                  <c:v>9.4210934040502554</c:v>
                </c:pt>
                <c:pt idx="127">
                  <c:v>9.4912779176044832</c:v>
                </c:pt>
                <c:pt idx="128">
                  <c:v>9.5619780494061395</c:v>
                </c:pt>
                <c:pt idx="129">
                  <c:v>9.6331912538666966</c:v>
                </c:pt>
                <c:pt idx="130">
                  <c:v>9.7049148927663111</c:v>
                </c:pt>
                <c:pt idx="131">
                  <c:v>9.7771462331704804</c:v>
                </c:pt>
                <c:pt idx="132">
                  <c:v>9.8498824453260099</c:v>
                </c:pt>
                <c:pt idx="133">
                  <c:v>9.9231206005369152</c:v>
                </c:pt>
                <c:pt idx="134">
                  <c:v>9.9968576690208906</c:v>
                </c:pt>
                <c:pt idx="135">
                  <c:v>10.071090517747116</c:v>
                </c:pt>
                <c:pt idx="136">
                  <c:v>10.145815908256125</c:v>
                </c:pt>
                <c:pt idx="137">
                  <c:v>10.22103049446253</c:v>
                </c:pt>
                <c:pt idx="138">
                  <c:v>10.296730820441521</c:v>
                </c:pt>
                <c:pt idx="139">
                  <c:v>10.372913318199965</c:v>
                </c:pt>
                <c:pt idx="140">
                  <c:v>10.449574305433147</c:v>
                </c:pt>
                <c:pt idx="141">
                  <c:v>10.526709983268093</c:v>
                </c:pt>
                <c:pt idx="142">
                  <c:v>10.60431643399458</c:v>
                </c:pt>
                <c:pt idx="143">
                  <c:v>10.682389618784971</c:v>
                </c:pt>
                <c:pt idx="144">
                  <c:v>10.760925375404002</c:v>
                </c:pt>
                <c:pt idx="145">
                  <c:v>10.839919415909799</c:v>
                </c:pt>
                <c:pt idx="146">
                  <c:v>10.919367324347409</c:v>
                </c:pt>
                <c:pt idx="147">
                  <c:v>10.99926455443619</c:v>
                </c:pt>
                <c:pt idx="148">
                  <c:v>11.0796064272525</c:v>
                </c:pt>
                <c:pt idx="149">
                  <c:v>11.160388128909135</c:v>
                </c:pt>
                <c:pt idx="150">
                  <c:v>11.241604708233098</c:v>
                </c:pt>
                <c:pt idx="151">
                  <c:v>11.323251074443256</c:v>
                </c:pt>
                <c:pt idx="152">
                  <c:v>11.405321994829617</c:v>
                </c:pt>
                <c:pt idx="153">
                  <c:v>11.487812092435924</c:v>
                </c:pt>
                <c:pt idx="154">
                  <c:v>11.570715843747385</c:v>
                </c:pt>
                <c:pt idx="155">
                  <c:v>11.654027576385436</c:v>
                </c:pt>
                <c:pt idx="156">
                  <c:v>11.737741466811435</c:v>
                </c:pt>
                <c:pt idx="157">
                  <c:v>11.82185153804137</c:v>
                </c:pt>
                <c:pt idx="158">
                  <c:v>11.906351657373605</c:v>
                </c:pt>
                <c:pt idx="159">
                  <c:v>11.991235534131851</c:v>
                </c:pt>
                <c:pt idx="160">
                  <c:v>12.076496717425584</c:v>
                </c:pt>
                <c:pt idx="161">
                  <c:v>12.162128593930213</c:v>
                </c:pt>
                <c:pt idx="162">
                  <c:v>12.248124385689355</c:v>
                </c:pt>
                <c:pt idx="163">
                  <c:v>12.334477147941696</c:v>
                </c:pt>
                <c:pt idx="164">
                  <c:v>12.421179766974909</c:v>
                </c:pt>
                <c:pt idx="165">
                  <c:v>12.508224958009249</c:v>
                </c:pt>
                <c:pt idx="166">
                  <c:v>12.595605263113473</c:v>
                </c:pt>
                <c:pt idx="167">
                  <c:v>12.683313049155831</c:v>
                </c:pt>
                <c:pt idx="168">
                  <c:v>12.771340505792914</c:v>
                </c:pt>
                <c:pt idx="169">
                  <c:v>12.859679643499236</c:v>
                </c:pt>
                <c:pt idx="170">
                  <c:v>12.948322291640503</c:v>
                </c:pt>
                <c:pt idx="171">
                  <c:v>13.037260096593601</c:v>
                </c:pt>
                <c:pt idx="172">
                  <c:v>13.126484519916328</c:v>
                </c:pt>
                <c:pt idx="173">
                  <c:v>13.215986836570085</c:v>
                </c:pt>
                <c:pt idx="174">
                  <c:v>13.305758133198683</c:v>
                </c:pt>
                <c:pt idx="175">
                  <c:v>13.395789306466613</c:v>
                </c:pt>
                <c:pt idx="176">
                  <c:v>13.486071061460029</c:v>
                </c:pt>
                <c:pt idx="177">
                  <c:v>13.576593910153944</c:v>
                </c:pt>
                <c:pt idx="178">
                  <c:v>13.667348169949014</c:v>
                </c:pt>
                <c:pt idx="179">
                  <c:v>13.758323962281493</c:v>
                </c:pt>
                <c:pt idx="180">
                  <c:v>13.849511211309894</c:v>
                </c:pt>
                <c:pt idx="181">
                  <c:v>13.940899642681956</c:v>
                </c:pt>
                <c:pt idx="182">
                  <c:v>14.032478782385676</c:v>
                </c:pt>
                <c:pt idx="183">
                  <c:v>14.124237955687988</c:v>
                </c:pt>
                <c:pt idx="184">
                  <c:v>14.21616628616497</c:v>
                </c:pt>
                <c:pt idx="185">
                  <c:v>14.308252694827306</c:v>
                </c:pt>
                <c:pt idx="186">
                  <c:v>14.400485899344822</c:v>
                </c:pt>
                <c:pt idx="187">
                  <c:v>14.492854413374014</c:v>
                </c:pt>
                <c:pt idx="188">
                  <c:v>14.585346545992392</c:v>
                </c:pt>
                <c:pt idx="189">
                  <c:v>14.677950401243582</c:v>
                </c:pt>
                <c:pt idx="190">
                  <c:v>14.770653877797111</c:v>
                </c:pt>
                <c:pt idx="191">
                  <c:v>14.863444668726766</c:v>
                </c:pt>
                <c:pt idx="192">
                  <c:v>14.956310261411543</c:v>
                </c:pt>
                <c:pt idx="193">
                  <c:v>15.049237937563049</c:v>
                </c:pt>
                <c:pt idx="194">
                  <c:v>15.142214773383357</c:v>
                </c:pt>
                <c:pt idx="195">
                  <c:v>15.235227639857209</c:v>
                </c:pt>
                <c:pt idx="196">
                  <c:v>15.328263203182505</c:v>
                </c:pt>
                <c:pt idx="197">
                  <c:v>15.421307925342905</c:v>
                </c:pt>
                <c:pt idx="198">
                  <c:v>15.514348064826491</c:v>
                </c:pt>
                <c:pt idx="199">
                  <c:v>15.607369677494237</c:v>
                </c:pt>
                <c:pt idx="200">
                  <c:v>15.700358617602095</c:v>
                </c:pt>
                <c:pt idx="201">
                  <c:v>15.793300538980446</c:v>
                </c:pt>
                <c:pt idx="202">
                  <c:v>15.886180896374503</c:v>
                </c:pt>
                <c:pt idx="203">
                  <c:v>15.978984946949373</c:v>
                </c:pt>
                <c:pt idx="204">
                  <c:v>16.071697751963224</c:v>
                </c:pt>
                <c:pt idx="205">
                  <c:v>16.164304178612049</c:v>
                </c:pt>
                <c:pt idx="206">
                  <c:v>16.25678890204934</c:v>
                </c:pt>
                <c:pt idx="207">
                  <c:v>16.349136407583956</c:v>
                </c:pt>
                <c:pt idx="208">
                  <c:v>16.441330993059331</c:v>
                </c:pt>
                <c:pt idx="209">
                  <c:v>16.533356771417047</c:v>
                </c:pt>
                <c:pt idx="210">
                  <c:v>16.625197673447637</c:v>
                </c:pt>
                <c:pt idx="211">
                  <c:v>16.716837450731457</c:v>
                </c:pt>
                <c:pt idx="212">
                  <c:v>16.808259678772224</c:v>
                </c:pt>
                <c:pt idx="213">
                  <c:v>16.899447760325636</c:v>
                </c:pt>
                <c:pt idx="214">
                  <c:v>16.990384928925483</c:v>
                </c:pt>
                <c:pt idx="215">
                  <c:v>17.081054252609338</c:v>
                </c:pt>
                <c:pt idx="216">
                  <c:v>17.171438637845764</c:v>
                </c:pt>
                <c:pt idx="217">
                  <c:v>17.261520833664829</c:v>
                </c:pt>
                <c:pt idx="218">
                  <c:v>17.351283435993551</c:v>
                </c:pt>
                <c:pt idx="219">
                  <c:v>17.44070889219752</c:v>
                </c:pt>
                <c:pt idx="220">
                  <c:v>17.529779505829961</c:v>
                </c:pt>
                <c:pt idx="221">
                  <c:v>17.61847744158905</c:v>
                </c:pt>
                <c:pt idx="222">
                  <c:v>17.706784730484284</c:v>
                </c:pt>
                <c:pt idx="223">
                  <c:v>17.794683275212204</c:v>
                </c:pt>
                <c:pt idx="224">
                  <c:v>17.882154855741785</c:v>
                </c:pt>
                <c:pt idx="225">
                  <c:v>17.969181135109352</c:v>
                </c:pt>
                <c:pt idx="226">
                  <c:v>18.055743665422664</c:v>
                </c:pt>
                <c:pt idx="227">
                  <c:v>18.141823894073603</c:v>
                </c:pt>
                <c:pt idx="228">
                  <c:v>18.227403170158524</c:v>
                </c:pt>
                <c:pt idx="229">
                  <c:v>18.312462751105077</c:v>
                </c:pt>
                <c:pt idx="230">
                  <c:v>18.396983809504011</c:v>
                </c:pt>
                <c:pt idx="231">
                  <c:v>18.480947440144142</c:v>
                </c:pt>
                <c:pt idx="232">
                  <c:v>18.564334667248403</c:v>
                </c:pt>
                <c:pt idx="233">
                  <c:v>18.647126451908552</c:v>
                </c:pt>
                <c:pt idx="234">
                  <c:v>18.729303699715725</c:v>
                </c:pt>
                <c:pt idx="235">
                  <c:v>18.810847268583853</c:v>
                </c:pt>
                <c:pt idx="236">
                  <c:v>18.891737976762471</c:v>
                </c:pt>
                <c:pt idx="237">
                  <c:v>18.971956611035171</c:v>
                </c:pt>
                <c:pt idx="238">
                  <c:v>19.0514839350997</c:v>
                </c:pt>
                <c:pt idx="239">
                  <c:v>19.130300698125197</c:v>
                </c:pt>
                <c:pt idx="240">
                  <c:v>19.208387643481842</c:v>
                </c:pt>
                <c:pt idx="241">
                  <c:v>19.285725517637864</c:v>
                </c:pt>
                <c:pt idx="242">
                  <c:v>19.362295079218381</c:v>
                </c:pt>
                <c:pt idx="243">
                  <c:v>19.438077108220323</c:v>
                </c:pt>
                <c:pt idx="244">
                  <c:v>19.513052415377388</c:v>
                </c:pt>
                <c:pt idx="245">
                  <c:v>19.587201851668407</c:v>
                </c:pt>
                <c:pt idx="246">
                  <c:v>19.660506317962451</c:v>
                </c:pt>
                <c:pt idx="247">
                  <c:v>19.73294677479349</c:v>
                </c:pt>
                <c:pt idx="248">
                  <c:v>19.804504252257146</c:v>
                </c:pt>
                <c:pt idx="249">
                  <c:v>19.875159860021729</c:v>
                </c:pt>
                <c:pt idx="250">
                  <c:v>19.944894797445482</c:v>
                </c:pt>
                <c:pt idx="251">
                  <c:v>20.013690363791639</c:v>
                </c:pt>
                <c:pt idx="252">
                  <c:v>20.081527968532434</c:v>
                </c:pt>
                <c:pt idx="253">
                  <c:v>20.148389141733247</c:v>
                </c:pt>
                <c:pt idx="254">
                  <c:v>20.214255544507399</c:v>
                </c:pt>
                <c:pt idx="255">
                  <c:v>20.279108979532133</c:v>
                </c:pt>
                <c:pt idx="256">
                  <c:v>20.34293140161585</c:v>
                </c:pt>
                <c:pt idx="257">
                  <c:v>20.405704928306534</c:v>
                </c:pt>
                <c:pt idx="258">
                  <c:v>20.467411850531033</c:v>
                </c:pt>
                <c:pt idx="259">
                  <c:v>20.528034643254568</c:v>
                </c:pt>
                <c:pt idx="260">
                  <c:v>20.587555976149741</c:v>
                </c:pt>
                <c:pt idx="261">
                  <c:v>20.645958724264013</c:v>
                </c:pt>
                <c:pt idx="262">
                  <c:v>20.703225978674467</c:v>
                </c:pt>
                <c:pt idx="263">
                  <c:v>20.759341057118583</c:v>
                </c:pt>
                <c:pt idx="264">
                  <c:v>20.81428751458941</c:v>
                </c:pt>
                <c:pt idx="265">
                  <c:v>20.868049153883629</c:v>
                </c:pt>
                <c:pt idx="266">
                  <c:v>20.920610036090732</c:v>
                </c:pt>
                <c:pt idx="267">
                  <c:v>20.971954491011392</c:v>
                </c:pt>
                <c:pt idx="268">
                  <c:v>21.02206712749323</c:v>
                </c:pt>
                <c:pt idx="269">
                  <c:v>21.070932843671908</c:v>
                </c:pt>
                <c:pt idx="270">
                  <c:v>21.118536837105673</c:v>
                </c:pt>
                <c:pt idx="271">
                  <c:v>21.164864614791068</c:v>
                </c:pt>
                <c:pt idx="272">
                  <c:v>21.209902003048157</c:v>
                </c:pt>
                <c:pt idx="273">
                  <c:v>21.253635157262906</c:v>
                </c:pt>
                <c:pt idx="274">
                  <c:v>21.296050571475003</c:v>
                </c:pt>
                <c:pt idx="275">
                  <c:v>21.337135087799219</c:v>
                </c:pt>
                <c:pt idx="276">
                  <c:v>21.376875905668374</c:v>
                </c:pt>
                <c:pt idx="277">
                  <c:v>21.415260590886497</c:v>
                </c:pt>
                <c:pt idx="278">
                  <c:v>21.452277084480382</c:v>
                </c:pt>
                <c:pt idx="279">
                  <c:v>21.487913711338383</c:v>
                </c:pt>
                <c:pt idx="280">
                  <c:v>21.522159188625135</c:v>
                </c:pt>
                <c:pt idx="281">
                  <c:v>21.555002633961305</c:v>
                </c:pt>
                <c:pt idx="282">
                  <c:v>21.586433573357493</c:v>
                </c:pt>
                <c:pt idx="283">
                  <c:v>21.616441948891957</c:v>
                </c:pt>
                <c:pt idx="284">
                  <c:v>21.645018126121755</c:v>
                </c:pt>
                <c:pt idx="285">
                  <c:v>21.672152901217462</c:v>
                </c:pt>
                <c:pt idx="286">
                  <c:v>21.697837507811748</c:v>
                </c:pt>
                <c:pt idx="287">
                  <c:v>21.722063623552621</c:v>
                </c:pt>
                <c:pt idx="288">
                  <c:v>21.744823376352247</c:v>
                </c:pt>
                <c:pt idx="289">
                  <c:v>21.766109350322893</c:v>
                </c:pt>
                <c:pt idx="290">
                  <c:v>21.785914591391666</c:v>
                </c:pt>
                <c:pt idx="291">
                  <c:v>21.804232612586407</c:v>
                </c:pt>
                <c:pt idx="292">
                  <c:v>21.82105739898525</c:v>
                </c:pt>
                <c:pt idx="293">
                  <c:v>21.836383412322956</c:v>
                </c:pt>
                <c:pt idx="294">
                  <c:v>21.850205595247587</c:v>
                </c:pt>
                <c:pt idx="295">
                  <c:v>21.862519375221463</c:v>
                </c:pt>
                <c:pt idx="296">
                  <c:v>21.873320668060902</c:v>
                </c:pt>
                <c:pt idx="297">
                  <c:v>21.88260588110969</c:v>
                </c:pt>
                <c:pt idx="298">
                  <c:v>21.890371916041794</c:v>
                </c:pt>
                <c:pt idx="299">
                  <c:v>21.896616171289264</c:v>
                </c:pt>
                <c:pt idx="300">
                  <c:v>21.901336544091844</c:v>
                </c:pt>
                <c:pt idx="301">
                  <c:v>21.904531432165356</c:v>
                </c:pt>
                <c:pt idx="302">
                  <c:v>21.906199734986416</c:v>
                </c:pt>
                <c:pt idx="303">
                  <c:v>21.906340854691607</c:v>
                </c:pt>
                <c:pt idx="304">
                  <c:v>21.90495469658979</c:v>
                </c:pt>
                <c:pt idx="305">
                  <c:v>21.902041669286795</c:v>
                </c:pt>
                <c:pt idx="306">
                  <c:v>21.897602684422182</c:v>
                </c:pt>
                <c:pt idx="307">
                  <c:v>21.891639156018538</c:v>
                </c:pt>
                <c:pt idx="308">
                  <c:v>21.884152999444058</c:v>
                </c:pt>
                <c:pt idx="309">
                  <c:v>21.875146629989938</c:v>
                </c:pt>
                <c:pt idx="310">
                  <c:v>21.864622961064498</c:v>
                </c:pt>
                <c:pt idx="311">
                  <c:v>21.852585402006579</c:v>
                </c:pt>
                <c:pt idx="312">
                  <c:v>21.839037855521315</c:v>
                </c:pt>
                <c:pt idx="313">
                  <c:v>21.823984714741787</c:v>
                </c:pt>
                <c:pt idx="314">
                  <c:v>21.807430859920736</c:v>
                </c:pt>
                <c:pt idx="315">
                  <c:v>21.789381654756976</c:v>
                </c:pt>
                <c:pt idx="316">
                  <c:v>21.769842942361578</c:v>
                </c:pt>
                <c:pt idx="317">
                  <c:v>21.748821040869476</c:v>
                </c:pt>
                <c:pt idx="318">
                  <c:v>21.726322738702674</c:v>
                </c:pt>
                <c:pt idx="319">
                  <c:v>21.702355289491493</c:v>
                </c:pt>
                <c:pt idx="320">
                  <c:v>21.676926406660971</c:v>
                </c:pt>
                <c:pt idx="321">
                  <c:v>21.650044257689895</c:v>
                </c:pt>
                <c:pt idx="322">
                  <c:v>21.621717458050277</c:v>
                </c:pt>
                <c:pt idx="323">
                  <c:v>21.591955064835634</c:v>
                </c:pt>
                <c:pt idx="324">
                  <c:v>21.560766570086681</c:v>
                </c:pt>
                <c:pt idx="325">
                  <c:v>21.52816189382354</c:v>
                </c:pt>
                <c:pt idx="326">
                  <c:v>21.494151376793877</c:v>
                </c:pt>
                <c:pt idx="327">
                  <c:v>21.45874577294655</c:v>
                </c:pt>
                <c:pt idx="328">
                  <c:v>21.421956241641027</c:v>
                </c:pt>
                <c:pt idx="329">
                  <c:v>21.383794339602673</c:v>
                </c:pt>
                <c:pt idx="330">
                  <c:v>21.344272012634665</c:v>
                </c:pt>
                <c:pt idx="331">
                  <c:v>21.303401587097259</c:v>
                </c:pt>
                <c:pt idx="332">
                  <c:v>21.26119576116556</c:v>
                </c:pt>
                <c:pt idx="333">
                  <c:v>21.217667595876957</c:v>
                </c:pt>
                <c:pt idx="334">
                  <c:v>21.172830505979775</c:v>
                </c:pt>
                <c:pt idx="335">
                  <c:v>21.126698250594668</c:v>
                </c:pt>
                <c:pt idx="336">
                  <c:v>21.07928492370052</c:v>
                </c:pt>
                <c:pt idx="337">
                  <c:v>21.030604944456687</c:v>
                </c:pt>
                <c:pt idx="338">
                  <c:v>20.980673047373518</c:v>
                </c:pt>
                <c:pt idx="339">
                  <c:v>20.929504272343227</c:v>
                </c:pt>
                <c:pt idx="340">
                  <c:v>20.877113954543027</c:v>
                </c:pt>
                <c:pt idx="341">
                  <c:v>20.823517714222771</c:v>
                </c:pt>
                <c:pt idx="342">
                  <c:v>20.768731446389012</c:v>
                </c:pt>
                <c:pt idx="343">
                  <c:v>20.71277131039772</c:v>
                </c:pt>
                <c:pt idx="344">
                  <c:v>20.655653719467487</c:v>
                </c:pt>
                <c:pt idx="345">
                  <c:v>20.597395330125337</c:v>
                </c:pt>
                <c:pt idx="346">
                  <c:v>20.538013031596925</c:v>
                </c:pt>
                <c:pt idx="347">
                  <c:v>20.477523935152927</c:v>
                </c:pt>
                <c:pt idx="348">
                  <c:v>20.415945363423322</c:v>
                </c:pt>
                <c:pt idx="349">
                  <c:v>20.353294839691021</c:v>
                </c:pt>
                <c:pt idx="350">
                  <c:v>20.289590077176246</c:v>
                </c:pt>
                <c:pt idx="351">
                  <c:v>20.224848968322881</c:v>
                </c:pt>
                <c:pt idx="352">
                  <c:v>20.159089574097727</c:v>
                </c:pt>
                <c:pt idx="353">
                  <c:v>20.092330113313565</c:v>
                </c:pt>
                <c:pt idx="354">
                  <c:v>20.024588951986537</c:v>
                </c:pt>
                <c:pt idx="355">
                  <c:v>19.955884592738187</c:v>
                </c:pt>
                <c:pt idx="356">
                  <c:v>19.886235664252379</c:v>
                </c:pt>
                <c:pt idx="357">
                  <c:v>19.815660910796797</c:v>
                </c:pt>
                <c:pt idx="358">
                  <c:v>19.744179181818694</c:v>
                </c:pt>
                <c:pt idx="359">
                  <c:v>19.671809421624207</c:v>
                </c:pt>
                <c:pt idx="360">
                  <c:v>19.598570659150134</c:v>
                </c:pt>
                <c:pt idx="361">
                  <c:v>19.524481997837004</c:v>
                </c:pt>
                <c:pt idx="362">
                  <c:v>19.449562605611774</c:v>
                </c:pt>
                <c:pt idx="363">
                  <c:v>19.373831704988255</c:v>
                </c:pt>
                <c:pt idx="364">
                  <c:v>19.297308563293004</c:v>
                </c:pt>
                <c:pt idx="365">
                  <c:v>19.220012483024131</c:v>
                </c:pt>
                <c:pt idx="366">
                  <c:v>19.141962792350192</c:v>
                </c:pt>
                <c:pt idx="367">
                  <c:v>19.06317883575575</c:v>
                </c:pt>
                <c:pt idx="368">
                  <c:v>18.983679964840224</c:v>
                </c:pt>
                <c:pt idx="369">
                  <c:v>18.903485529276011</c:v>
                </c:pt>
                <c:pt idx="370">
                  <c:v>18.822614867931616</c:v>
                </c:pt>
                <c:pt idx="371">
                  <c:v>18.741087300165169</c:v>
                </c:pt>
                <c:pt idx="372">
                  <c:v>18.658922117293457</c:v>
                </c:pt>
                <c:pt idx="373">
                  <c:v>18.576138574241057</c:v>
                </c:pt>
                <c:pt idx="374">
                  <c:v>18.492755881374002</c:v>
                </c:pt>
                <c:pt idx="375">
                  <c:v>18.408793196521991</c:v>
                </c:pt>
                <c:pt idx="376">
                  <c:v>18.324269617192734</c:v>
                </c:pt>
                <c:pt idx="377">
                  <c:v>18.239204172981889</c:v>
                </c:pt>
                <c:pt idx="378">
                  <c:v>18.153615818181535</c:v>
                </c:pt>
                <c:pt idx="379">
                  <c:v>18.067523424589798</c:v>
                </c:pt>
                <c:pt idx="380">
                  <c:v>17.980945774524105</c:v>
                </c:pt>
                <c:pt idx="381">
                  <c:v>17.893901554039996</c:v>
                </c:pt>
                <c:pt idx="382">
                  <c:v>17.806409346357274</c:v>
                </c:pt>
                <c:pt idx="383">
                  <c:v>17.718487625494863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'Traj 2'!$I$14</c15:f>
                <c15:dlblRangeCache>
                  <c:ptCount val="1"/>
                  <c:pt idx="0">
                    <c:v>63.4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180-AC28-42D1-95A9-B00B4CDCB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114744"/>
        <c:axId val="1"/>
      </c:scatterChart>
      <c:valAx>
        <c:axId val="185114744"/>
        <c:scaling>
          <c:orientation val="minMax"/>
          <c:max val="5000"/>
          <c:min val="-5000"/>
        </c:scaling>
        <c:delete val="0"/>
        <c:axPos val="b"/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x (km East)</a:t>
                </a:r>
              </a:p>
            </c:rich>
          </c:tx>
          <c:layout>
            <c:manualLayout>
              <c:xMode val="edge"/>
              <c:yMode val="edge"/>
              <c:x val="0.46547117056345227"/>
              <c:y val="0.9733278849403640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81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"/>
        <c:crossBetween val="midCat"/>
        <c:majorUnit val="1000"/>
        <c:minorUnit val="40"/>
      </c:valAx>
      <c:valAx>
        <c:axId val="1"/>
        <c:scaling>
          <c:orientation val="minMax"/>
          <c:max val="60"/>
          <c:min val="-60"/>
        </c:scaling>
        <c:delete val="0"/>
        <c:axPos val="l"/>
        <c:majorGridlines>
          <c:spPr>
            <a:ln w="6350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y (latitude, deg)</a:t>
                </a:r>
              </a:p>
            </c:rich>
          </c:tx>
          <c:layout>
            <c:manualLayout>
              <c:xMode val="edge"/>
              <c:yMode val="edge"/>
              <c:x val="5.6904708272144527E-3"/>
              <c:y val="0.345779272017271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14744"/>
        <c:crossesAt val="0"/>
        <c:crossBetween val="midCat"/>
        <c:majorUnit val="10"/>
        <c:minorUnit val="10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NZ" sz="1200"/>
              <a:t>P-grad slope,</a:t>
            </a:r>
            <a:r>
              <a:rPr lang="en-NZ" sz="1200" baseline="0"/>
              <a:t> eq to pole</a:t>
            </a:r>
            <a:r>
              <a:rPr lang="en-NZ" sz="1200" b="0" i="0" u="none" strike="noStrike" baseline="0"/>
              <a:t> </a:t>
            </a:r>
            <a:endParaRPr lang="en-NZ" sz="1200"/>
          </a:p>
        </c:rich>
      </c:tx>
      <c:layout>
        <c:manualLayout>
          <c:xMode val="edge"/>
          <c:yMode val="edge"/>
          <c:x val="0.18877038336917823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604111986001749E-2"/>
          <c:y val="0.20168562374772908"/>
          <c:w val="0.9223958880139983"/>
          <c:h val="0.64513020303441426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'Traj 2'!$U$72:$U$87</c:f>
              <c:numCache>
                <c:formatCode>General</c:formatCode>
                <c:ptCount val="16"/>
                <c:pt idx="0">
                  <c:v>-45</c:v>
                </c:pt>
                <c:pt idx="1">
                  <c:v>-36</c:v>
                </c:pt>
                <c:pt idx="2">
                  <c:v>-27</c:v>
                </c:pt>
                <c:pt idx="3">
                  <c:v>-18</c:v>
                </c:pt>
                <c:pt idx="4">
                  <c:v>-9</c:v>
                </c:pt>
                <c:pt idx="5">
                  <c:v>0</c:v>
                </c:pt>
                <c:pt idx="6">
                  <c:v>9</c:v>
                </c:pt>
                <c:pt idx="7">
                  <c:v>18</c:v>
                </c:pt>
                <c:pt idx="8">
                  <c:v>27</c:v>
                </c:pt>
                <c:pt idx="9">
                  <c:v>36</c:v>
                </c:pt>
                <c:pt idx="10">
                  <c:v>45</c:v>
                </c:pt>
                <c:pt idx="11">
                  <c:v>54</c:v>
                </c:pt>
                <c:pt idx="12">
                  <c:v>63</c:v>
                </c:pt>
                <c:pt idx="13">
                  <c:v>72</c:v>
                </c:pt>
                <c:pt idx="14">
                  <c:v>81</c:v>
                </c:pt>
                <c:pt idx="15">
                  <c:v>90</c:v>
                </c:pt>
              </c:numCache>
            </c:numRef>
          </c:xVal>
          <c:yVal>
            <c:numRef>
              <c:f>'Traj 2'!$V$72:$V$87</c:f>
              <c:numCache>
                <c:formatCode>0.0000</c:formatCode>
                <c:ptCount val="16"/>
                <c:pt idx="0">
                  <c:v>5.0778437933203168E-3</c:v>
                </c:pt>
                <c:pt idx="1">
                  <c:v>8.3444615365500519E-3</c:v>
                </c:pt>
                <c:pt idx="2">
                  <c:v>1.3683618657050386E-2</c:v>
                </c:pt>
                <c:pt idx="3">
                  <c:v>2.2361969193544173E-2</c:v>
                </c:pt>
                <c:pt idx="4">
                  <c:v>3.6341460146782384E-2</c:v>
                </c:pt>
                <c:pt idx="5">
                  <c:v>5.8536902874367899E-2</c:v>
                </c:pt>
                <c:pt idx="6">
                  <c:v>9.2980194522299817E-2</c:v>
                </c:pt>
                <c:pt idx="7">
                  <c:v>0.14457775046587726</c:v>
                </c:pt>
                <c:pt idx="8">
                  <c:v>0.21792873238451507</c:v>
                </c:pt>
                <c:pt idx="9">
                  <c:v>0.31479902333468435</c:v>
                </c:pt>
                <c:pt idx="10">
                  <c:v>0.43099866743180942</c:v>
                </c:pt>
                <c:pt idx="11">
                  <c:v>0.55532805526236895</c:v>
                </c:pt>
                <c:pt idx="12">
                  <c:v>0.67309617772223207</c:v>
                </c:pt>
                <c:pt idx="13">
                  <c:v>0.77245438280718393</c:v>
                </c:pt>
                <c:pt idx="14">
                  <c:v>0.84841485121071314</c:v>
                </c:pt>
                <c:pt idx="15">
                  <c:v>0.90222740014920078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45A-4788-9C13-C659F5FE5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116384"/>
        <c:axId val="1"/>
      </c:scatterChart>
      <c:valAx>
        <c:axId val="185116384"/>
        <c:scaling>
          <c:orientation val="minMax"/>
          <c:max val="90"/>
          <c:min val="-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116384"/>
        <c:crosses val="autoZero"/>
        <c:crossBetween val="midCat"/>
        <c:maj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Air-parcel trajectory under Geostrophic Adjustment with varying Coriolis parameter</a:t>
            </a:r>
          </a:p>
        </c:rich>
      </c:tx>
      <c:layout>
        <c:manualLayout>
          <c:xMode val="edge"/>
          <c:yMode val="edge"/>
          <c:x val="0.17051693723069034"/>
          <c:y val="1.13122296466186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289915674488305E-2"/>
          <c:y val="5.0778895175083355E-2"/>
          <c:w val="0.92077327447804524"/>
          <c:h val="0.90761255002566565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  <a:tailEnd type="arrow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0.15150462548744281"/>
                  <c:y val="-0.11982570683744488"/>
                </c:manualLayout>
              </c:layout>
              <c:tx>
                <c:rich>
                  <a:bodyPr/>
                  <a:lstStyle/>
                  <a:p>
                    <a:fld id="{987A7B17-B5D4-4061-90E5-0F4174D8E5AB}" type="CELLRANGE">
                      <a:rPr lang="en-US"/>
                      <a:pPr/>
                      <a:t>[CELLRANGE]</a:t>
                    </a:fld>
                    <a:endParaRPr lang="en-N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C6F7-4A6C-AE91-CA0DA4CFA2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6F7-4A6C-AE91-CA0DA4CFA2D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6F7-4A6C-AE91-CA0DA4CFA2D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F7-4A6C-AE91-CA0DA4CFA2D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6F7-4A6C-AE91-CA0DA4CFA2D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6F7-4A6C-AE91-CA0DA4CFA2D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6F7-4A6C-AE91-CA0DA4CFA2D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6F7-4A6C-AE91-CA0DA4CFA2D5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6F7-4A6C-AE91-CA0DA4CFA2D5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6F7-4A6C-AE91-CA0DA4CFA2D5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6F7-4A6C-AE91-CA0DA4CFA2D5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6F7-4A6C-AE91-CA0DA4CFA2D5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6F7-4A6C-AE91-CA0DA4CFA2D5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6F7-4A6C-AE91-CA0DA4CFA2D5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6F7-4A6C-AE91-CA0DA4CFA2D5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6F7-4A6C-AE91-CA0DA4CFA2D5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6F7-4A6C-AE91-CA0DA4CFA2D5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6F7-4A6C-AE91-CA0DA4CFA2D5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6F7-4A6C-AE91-CA0DA4CFA2D5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6F7-4A6C-AE91-CA0DA4CFA2D5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6F7-4A6C-AE91-CA0DA4CFA2D5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6F7-4A6C-AE91-CA0DA4CFA2D5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6F7-4A6C-AE91-CA0DA4CFA2D5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6F7-4A6C-AE91-CA0DA4CFA2D5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6F7-4A6C-AE91-CA0DA4CFA2D5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6F7-4A6C-AE91-CA0DA4CFA2D5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6F7-4A6C-AE91-CA0DA4CFA2D5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C6F7-4A6C-AE91-CA0DA4CFA2D5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C6F7-4A6C-AE91-CA0DA4CFA2D5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C6F7-4A6C-AE91-CA0DA4CFA2D5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C6F7-4A6C-AE91-CA0DA4CFA2D5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C6F7-4A6C-AE91-CA0DA4CFA2D5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C6F7-4A6C-AE91-CA0DA4CFA2D5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C6F7-4A6C-AE91-CA0DA4CFA2D5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C6F7-4A6C-AE91-CA0DA4CFA2D5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C6F7-4A6C-AE91-CA0DA4CFA2D5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C6F7-4A6C-AE91-CA0DA4CFA2D5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C6F7-4A6C-AE91-CA0DA4CFA2D5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C6F7-4A6C-AE91-CA0DA4CFA2D5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C6F7-4A6C-AE91-CA0DA4CFA2D5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C6F7-4A6C-AE91-CA0DA4CFA2D5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C6F7-4A6C-AE91-CA0DA4CFA2D5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C6F7-4A6C-AE91-CA0DA4CFA2D5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C6F7-4A6C-AE91-CA0DA4CFA2D5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C6F7-4A6C-AE91-CA0DA4CFA2D5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C6F7-4A6C-AE91-CA0DA4CFA2D5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C6F7-4A6C-AE91-CA0DA4CFA2D5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C6F7-4A6C-AE91-CA0DA4CFA2D5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C6F7-4A6C-AE91-CA0DA4CFA2D5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C6F7-4A6C-AE91-CA0DA4CFA2D5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C6F7-4A6C-AE91-CA0DA4CFA2D5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C6F7-4A6C-AE91-CA0DA4CFA2D5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C6F7-4A6C-AE91-CA0DA4CFA2D5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C6F7-4A6C-AE91-CA0DA4CFA2D5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C6F7-4A6C-AE91-CA0DA4CFA2D5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C6F7-4A6C-AE91-CA0DA4CFA2D5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C6F7-4A6C-AE91-CA0DA4CFA2D5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C6F7-4A6C-AE91-CA0DA4CFA2D5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C6F7-4A6C-AE91-CA0DA4CFA2D5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C6F7-4A6C-AE91-CA0DA4CFA2D5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C6F7-4A6C-AE91-CA0DA4CFA2D5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C6F7-4A6C-AE91-CA0DA4CFA2D5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C6F7-4A6C-AE91-CA0DA4CFA2D5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C6F7-4A6C-AE91-CA0DA4CFA2D5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C6F7-4A6C-AE91-CA0DA4CFA2D5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C6F7-4A6C-AE91-CA0DA4CFA2D5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C6F7-4A6C-AE91-CA0DA4CFA2D5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C6F7-4A6C-AE91-CA0DA4CFA2D5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C6F7-4A6C-AE91-CA0DA4CFA2D5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C6F7-4A6C-AE91-CA0DA4CFA2D5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C6F7-4A6C-AE91-CA0DA4CFA2D5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C6F7-4A6C-AE91-CA0DA4CFA2D5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C6F7-4A6C-AE91-CA0DA4CFA2D5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C6F7-4A6C-AE91-CA0DA4CFA2D5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C6F7-4A6C-AE91-CA0DA4CFA2D5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C6F7-4A6C-AE91-CA0DA4CFA2D5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C6F7-4A6C-AE91-CA0DA4CFA2D5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C6F7-4A6C-AE91-CA0DA4CFA2D5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C6F7-4A6C-AE91-CA0DA4CFA2D5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C6F7-4A6C-AE91-CA0DA4CFA2D5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C6F7-4A6C-AE91-CA0DA4CFA2D5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C6F7-4A6C-AE91-CA0DA4CFA2D5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C6F7-4A6C-AE91-CA0DA4CFA2D5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C6F7-4A6C-AE91-CA0DA4CFA2D5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C6F7-4A6C-AE91-CA0DA4CFA2D5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C6F7-4A6C-AE91-CA0DA4CFA2D5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6-C6F7-4A6C-AE91-CA0DA4CFA2D5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C6F7-4A6C-AE91-CA0DA4CFA2D5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C6F7-4A6C-AE91-CA0DA4CFA2D5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C6F7-4A6C-AE91-CA0DA4CFA2D5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C6F7-4A6C-AE91-CA0DA4CFA2D5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C6F7-4A6C-AE91-CA0DA4CFA2D5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C-C6F7-4A6C-AE91-CA0DA4CFA2D5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C6F7-4A6C-AE91-CA0DA4CFA2D5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C6F7-4A6C-AE91-CA0DA4CFA2D5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C6F7-4A6C-AE91-CA0DA4CFA2D5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C6F7-4A6C-AE91-CA0DA4CFA2D5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C6F7-4A6C-AE91-CA0DA4CFA2D5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2-C6F7-4A6C-AE91-CA0DA4CFA2D5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C6F7-4A6C-AE91-CA0DA4CFA2D5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C6F7-4A6C-AE91-CA0DA4CFA2D5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C6F7-4A6C-AE91-CA0DA4CFA2D5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C6F7-4A6C-AE91-CA0DA4CFA2D5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C6F7-4A6C-AE91-CA0DA4CFA2D5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C6F7-4A6C-AE91-CA0DA4CFA2D5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C6F7-4A6C-AE91-CA0DA4CFA2D5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C6F7-4A6C-AE91-CA0DA4CFA2D5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C6F7-4A6C-AE91-CA0DA4CFA2D5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C6F7-4A6C-AE91-CA0DA4CFA2D5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C6F7-4A6C-AE91-CA0DA4CFA2D5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C6F7-4A6C-AE91-CA0DA4CFA2D5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C6F7-4A6C-AE91-CA0DA4CFA2D5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C6F7-4A6C-AE91-CA0DA4CFA2D5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C6F7-4A6C-AE91-CA0DA4CFA2D5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C6F7-4A6C-AE91-CA0DA4CFA2D5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3-C6F7-4A6C-AE91-CA0DA4CFA2D5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4-C6F7-4A6C-AE91-CA0DA4CFA2D5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5-C6F7-4A6C-AE91-CA0DA4CFA2D5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6-C6F7-4A6C-AE91-CA0DA4CFA2D5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7-C6F7-4A6C-AE91-CA0DA4CFA2D5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8-C6F7-4A6C-AE91-CA0DA4CFA2D5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9-C6F7-4A6C-AE91-CA0DA4CFA2D5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A-C6F7-4A6C-AE91-CA0DA4CFA2D5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B-C6F7-4A6C-AE91-CA0DA4CFA2D5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C-C6F7-4A6C-AE91-CA0DA4CFA2D5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D-C6F7-4A6C-AE91-CA0DA4CFA2D5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E-C6F7-4A6C-AE91-CA0DA4CFA2D5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F-C6F7-4A6C-AE91-CA0DA4CFA2D5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0-C6F7-4A6C-AE91-CA0DA4CFA2D5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1-C6F7-4A6C-AE91-CA0DA4CFA2D5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2-C6F7-4A6C-AE91-CA0DA4CFA2D5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3-C6F7-4A6C-AE91-CA0DA4CFA2D5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4-C6F7-4A6C-AE91-CA0DA4CFA2D5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5-C6F7-4A6C-AE91-CA0DA4CFA2D5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6-C6F7-4A6C-AE91-CA0DA4CFA2D5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7-C6F7-4A6C-AE91-CA0DA4CFA2D5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8-C6F7-4A6C-AE91-CA0DA4CFA2D5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9-C6F7-4A6C-AE91-CA0DA4CFA2D5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A-C6F7-4A6C-AE91-CA0DA4CFA2D5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B-C6F7-4A6C-AE91-CA0DA4CFA2D5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C-C6F7-4A6C-AE91-CA0DA4CFA2D5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D-C6F7-4A6C-AE91-CA0DA4CFA2D5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E-C6F7-4A6C-AE91-CA0DA4CFA2D5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F-C6F7-4A6C-AE91-CA0DA4CFA2D5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0-C6F7-4A6C-AE91-CA0DA4CFA2D5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1-C6F7-4A6C-AE91-CA0DA4CFA2D5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2-C6F7-4A6C-AE91-CA0DA4CFA2D5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3-C6F7-4A6C-AE91-CA0DA4CFA2D5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4-C6F7-4A6C-AE91-CA0DA4CFA2D5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5-C6F7-4A6C-AE91-CA0DA4CFA2D5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6-C6F7-4A6C-AE91-CA0DA4CFA2D5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7-C6F7-4A6C-AE91-CA0DA4CFA2D5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8-C6F7-4A6C-AE91-CA0DA4CFA2D5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9-C6F7-4A6C-AE91-CA0DA4CFA2D5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A-C6F7-4A6C-AE91-CA0DA4CFA2D5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B-C6F7-4A6C-AE91-CA0DA4CFA2D5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C-C6F7-4A6C-AE91-CA0DA4CFA2D5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D-C6F7-4A6C-AE91-CA0DA4CFA2D5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E-C6F7-4A6C-AE91-CA0DA4CFA2D5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F-C6F7-4A6C-AE91-CA0DA4CFA2D5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0-C6F7-4A6C-AE91-CA0DA4CFA2D5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1-C6F7-4A6C-AE91-CA0DA4CFA2D5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2-C6F7-4A6C-AE91-CA0DA4CFA2D5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3-C6F7-4A6C-AE91-CA0DA4CFA2D5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4-C6F7-4A6C-AE91-CA0DA4CFA2D5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5-C6F7-4A6C-AE91-CA0DA4CFA2D5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6-C6F7-4A6C-AE91-CA0DA4CFA2D5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7-C6F7-4A6C-AE91-CA0DA4CFA2D5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8-C6F7-4A6C-AE91-CA0DA4CFA2D5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9-C6F7-4A6C-AE91-CA0DA4CFA2D5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A-C6F7-4A6C-AE91-CA0DA4CFA2D5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B-C6F7-4A6C-AE91-CA0DA4CFA2D5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C-C6F7-4A6C-AE91-CA0DA4CFA2D5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D-C6F7-4A6C-AE91-CA0DA4CFA2D5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E-C6F7-4A6C-AE91-CA0DA4CFA2D5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F-C6F7-4A6C-AE91-CA0DA4CFA2D5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0-C6F7-4A6C-AE91-CA0DA4CFA2D5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1-C6F7-4A6C-AE91-CA0DA4CFA2D5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2-C6F7-4A6C-AE91-CA0DA4CFA2D5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3-C6F7-4A6C-AE91-CA0DA4CFA2D5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4-C6F7-4A6C-AE91-CA0DA4CFA2D5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5-C6F7-4A6C-AE91-CA0DA4CFA2D5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6-C6F7-4A6C-AE91-CA0DA4CFA2D5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7-C6F7-4A6C-AE91-CA0DA4CFA2D5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8-C6F7-4A6C-AE91-CA0DA4CFA2D5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9-C6F7-4A6C-AE91-CA0DA4CFA2D5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A-C6F7-4A6C-AE91-CA0DA4CFA2D5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B-C6F7-4A6C-AE91-CA0DA4CFA2D5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C-C6F7-4A6C-AE91-CA0DA4CFA2D5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D-C6F7-4A6C-AE91-CA0DA4CFA2D5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E-C6F7-4A6C-AE91-CA0DA4CFA2D5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F-C6F7-4A6C-AE91-CA0DA4CFA2D5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0-C6F7-4A6C-AE91-CA0DA4CFA2D5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1-C6F7-4A6C-AE91-CA0DA4CFA2D5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2-C6F7-4A6C-AE91-CA0DA4CFA2D5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3-C6F7-4A6C-AE91-CA0DA4CFA2D5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4-C6F7-4A6C-AE91-CA0DA4CFA2D5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5-C6F7-4A6C-AE91-CA0DA4CFA2D5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6-C6F7-4A6C-AE91-CA0DA4CFA2D5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7-C6F7-4A6C-AE91-CA0DA4CFA2D5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8-C6F7-4A6C-AE91-CA0DA4CFA2D5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9-C6F7-4A6C-AE91-CA0DA4CFA2D5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A-C6F7-4A6C-AE91-CA0DA4CFA2D5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B-C6F7-4A6C-AE91-CA0DA4CFA2D5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C-C6F7-4A6C-AE91-CA0DA4CFA2D5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D-C6F7-4A6C-AE91-CA0DA4CFA2D5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E-C6F7-4A6C-AE91-CA0DA4CFA2D5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F-C6F7-4A6C-AE91-CA0DA4CFA2D5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0-C6F7-4A6C-AE91-CA0DA4CFA2D5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1-C6F7-4A6C-AE91-CA0DA4CFA2D5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2-C6F7-4A6C-AE91-CA0DA4CFA2D5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3-C6F7-4A6C-AE91-CA0DA4CFA2D5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4-C6F7-4A6C-AE91-CA0DA4CFA2D5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5-C6F7-4A6C-AE91-CA0DA4CFA2D5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6-C6F7-4A6C-AE91-CA0DA4CFA2D5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7-C6F7-4A6C-AE91-CA0DA4CFA2D5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8-C6F7-4A6C-AE91-CA0DA4CFA2D5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9-C6F7-4A6C-AE91-CA0DA4CFA2D5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A-C6F7-4A6C-AE91-CA0DA4CFA2D5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B-C6F7-4A6C-AE91-CA0DA4CFA2D5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C-C6F7-4A6C-AE91-CA0DA4CFA2D5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D-C6F7-4A6C-AE91-CA0DA4CFA2D5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E-C6F7-4A6C-AE91-CA0DA4CFA2D5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F-C6F7-4A6C-AE91-CA0DA4CFA2D5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0-C6F7-4A6C-AE91-CA0DA4CFA2D5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1-C6F7-4A6C-AE91-CA0DA4CFA2D5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2-C6F7-4A6C-AE91-CA0DA4CFA2D5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3-C6F7-4A6C-AE91-CA0DA4CFA2D5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4-C6F7-4A6C-AE91-CA0DA4CFA2D5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5-C6F7-4A6C-AE91-CA0DA4CFA2D5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6-C6F7-4A6C-AE91-CA0DA4CFA2D5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7-C6F7-4A6C-AE91-CA0DA4CFA2D5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8-C6F7-4A6C-AE91-CA0DA4CFA2D5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9-C6F7-4A6C-AE91-CA0DA4CFA2D5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A-C6F7-4A6C-AE91-CA0DA4CFA2D5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B-C6F7-4A6C-AE91-CA0DA4CFA2D5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C-C6F7-4A6C-AE91-CA0DA4CFA2D5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D-C6F7-4A6C-AE91-CA0DA4CFA2D5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E-C6F7-4A6C-AE91-CA0DA4CFA2D5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F-C6F7-4A6C-AE91-CA0DA4CFA2D5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0-C6F7-4A6C-AE91-CA0DA4CFA2D5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1-C6F7-4A6C-AE91-CA0DA4CFA2D5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2-C6F7-4A6C-AE91-CA0DA4CFA2D5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3-C6F7-4A6C-AE91-CA0DA4CFA2D5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4-C6F7-4A6C-AE91-CA0DA4CFA2D5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5-C6F7-4A6C-AE91-CA0DA4CFA2D5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6-C6F7-4A6C-AE91-CA0DA4CFA2D5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7-C6F7-4A6C-AE91-CA0DA4CFA2D5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8-C6F7-4A6C-AE91-CA0DA4CFA2D5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9-C6F7-4A6C-AE91-CA0DA4CFA2D5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A-C6F7-4A6C-AE91-CA0DA4CFA2D5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B-C6F7-4A6C-AE91-CA0DA4CFA2D5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C-C6F7-4A6C-AE91-CA0DA4CFA2D5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D-C6F7-4A6C-AE91-CA0DA4CFA2D5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E-C6F7-4A6C-AE91-CA0DA4CFA2D5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F-C6F7-4A6C-AE91-CA0DA4CFA2D5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0-C6F7-4A6C-AE91-CA0DA4CFA2D5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1-C6F7-4A6C-AE91-CA0DA4CFA2D5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2-C6F7-4A6C-AE91-CA0DA4CFA2D5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3-C6F7-4A6C-AE91-CA0DA4CFA2D5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4-C6F7-4A6C-AE91-CA0DA4CFA2D5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5-C6F7-4A6C-AE91-CA0DA4CFA2D5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6-C6F7-4A6C-AE91-CA0DA4CFA2D5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7-C6F7-4A6C-AE91-CA0DA4CFA2D5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8-C6F7-4A6C-AE91-CA0DA4CFA2D5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9-C6F7-4A6C-AE91-CA0DA4CFA2D5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A-C6F7-4A6C-AE91-CA0DA4CFA2D5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B-C6F7-4A6C-AE91-CA0DA4CFA2D5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C-C6F7-4A6C-AE91-CA0DA4CFA2D5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D-C6F7-4A6C-AE91-CA0DA4CFA2D5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E-C6F7-4A6C-AE91-CA0DA4CFA2D5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F-C6F7-4A6C-AE91-CA0DA4CFA2D5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0-C6F7-4A6C-AE91-CA0DA4CFA2D5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1-C6F7-4A6C-AE91-CA0DA4CFA2D5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2-C6F7-4A6C-AE91-CA0DA4CFA2D5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3-C6F7-4A6C-AE91-CA0DA4CFA2D5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4-C6F7-4A6C-AE91-CA0DA4CFA2D5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5-C6F7-4A6C-AE91-CA0DA4CFA2D5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6-C6F7-4A6C-AE91-CA0DA4CFA2D5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7-C6F7-4A6C-AE91-CA0DA4CFA2D5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8-C6F7-4A6C-AE91-CA0DA4CFA2D5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9-C6F7-4A6C-AE91-CA0DA4CFA2D5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A-C6F7-4A6C-AE91-CA0DA4CFA2D5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B-C6F7-4A6C-AE91-CA0DA4CFA2D5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C-C6F7-4A6C-AE91-CA0DA4CFA2D5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D-C6F7-4A6C-AE91-CA0DA4CFA2D5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E-C6F7-4A6C-AE91-CA0DA4CFA2D5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F-C6F7-4A6C-AE91-CA0DA4CFA2D5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0-C6F7-4A6C-AE91-CA0DA4CFA2D5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1-C6F7-4A6C-AE91-CA0DA4CFA2D5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2-C6F7-4A6C-AE91-CA0DA4CFA2D5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3-C6F7-4A6C-AE91-CA0DA4CFA2D5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4-C6F7-4A6C-AE91-CA0DA4CFA2D5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5-C6F7-4A6C-AE91-CA0DA4CFA2D5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6-C6F7-4A6C-AE91-CA0DA4CFA2D5}"/>
                </c:ext>
              </c:extLst>
            </c:dLbl>
            <c:dLbl>
              <c:idx val="2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7-C6F7-4A6C-AE91-CA0DA4CFA2D5}"/>
                </c:ext>
              </c:extLst>
            </c:dLbl>
            <c:dLbl>
              <c:idx val="2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8-C6F7-4A6C-AE91-CA0DA4CFA2D5}"/>
                </c:ext>
              </c:extLst>
            </c:dLbl>
            <c:dLbl>
              <c:idx val="2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9-C6F7-4A6C-AE91-CA0DA4CFA2D5}"/>
                </c:ext>
              </c:extLst>
            </c:dLbl>
            <c:dLbl>
              <c:idx val="2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A-C6F7-4A6C-AE91-CA0DA4CFA2D5}"/>
                </c:ext>
              </c:extLst>
            </c:dLbl>
            <c:dLbl>
              <c:idx val="2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B-C6F7-4A6C-AE91-CA0DA4CFA2D5}"/>
                </c:ext>
              </c:extLst>
            </c:dLbl>
            <c:dLbl>
              <c:idx val="3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C-C6F7-4A6C-AE91-CA0DA4CFA2D5}"/>
                </c:ext>
              </c:extLst>
            </c:dLbl>
            <c:dLbl>
              <c:idx val="3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D-C6F7-4A6C-AE91-CA0DA4CFA2D5}"/>
                </c:ext>
              </c:extLst>
            </c:dLbl>
            <c:dLbl>
              <c:idx val="3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E-C6F7-4A6C-AE91-CA0DA4CFA2D5}"/>
                </c:ext>
              </c:extLst>
            </c:dLbl>
            <c:dLbl>
              <c:idx val="3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F-C6F7-4A6C-AE91-CA0DA4CFA2D5}"/>
                </c:ext>
              </c:extLst>
            </c:dLbl>
            <c:dLbl>
              <c:idx val="3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0-C6F7-4A6C-AE91-CA0DA4CFA2D5}"/>
                </c:ext>
              </c:extLst>
            </c:dLbl>
            <c:dLbl>
              <c:idx val="3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1-C6F7-4A6C-AE91-CA0DA4CFA2D5}"/>
                </c:ext>
              </c:extLst>
            </c:dLbl>
            <c:dLbl>
              <c:idx val="3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2-C6F7-4A6C-AE91-CA0DA4CFA2D5}"/>
                </c:ext>
              </c:extLst>
            </c:dLbl>
            <c:dLbl>
              <c:idx val="3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3-C6F7-4A6C-AE91-CA0DA4CFA2D5}"/>
                </c:ext>
              </c:extLst>
            </c:dLbl>
            <c:dLbl>
              <c:idx val="3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4-C6F7-4A6C-AE91-CA0DA4CFA2D5}"/>
                </c:ext>
              </c:extLst>
            </c:dLbl>
            <c:dLbl>
              <c:idx val="3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5-C6F7-4A6C-AE91-CA0DA4CFA2D5}"/>
                </c:ext>
              </c:extLst>
            </c:dLbl>
            <c:dLbl>
              <c:idx val="3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6-C6F7-4A6C-AE91-CA0DA4CFA2D5}"/>
                </c:ext>
              </c:extLst>
            </c:dLbl>
            <c:dLbl>
              <c:idx val="3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7-C6F7-4A6C-AE91-CA0DA4CFA2D5}"/>
                </c:ext>
              </c:extLst>
            </c:dLbl>
            <c:dLbl>
              <c:idx val="3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8-C6F7-4A6C-AE91-CA0DA4CFA2D5}"/>
                </c:ext>
              </c:extLst>
            </c:dLbl>
            <c:dLbl>
              <c:idx val="3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9-C6F7-4A6C-AE91-CA0DA4CFA2D5}"/>
                </c:ext>
              </c:extLst>
            </c:dLbl>
            <c:dLbl>
              <c:idx val="3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A-C6F7-4A6C-AE91-CA0DA4CFA2D5}"/>
                </c:ext>
              </c:extLst>
            </c:dLbl>
            <c:dLbl>
              <c:idx val="3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B-C6F7-4A6C-AE91-CA0DA4CFA2D5}"/>
                </c:ext>
              </c:extLst>
            </c:dLbl>
            <c:dLbl>
              <c:idx val="3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C-C6F7-4A6C-AE91-CA0DA4CFA2D5}"/>
                </c:ext>
              </c:extLst>
            </c:dLbl>
            <c:dLbl>
              <c:idx val="3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D-C6F7-4A6C-AE91-CA0DA4CFA2D5}"/>
                </c:ext>
              </c:extLst>
            </c:dLbl>
            <c:dLbl>
              <c:idx val="3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E-C6F7-4A6C-AE91-CA0DA4CFA2D5}"/>
                </c:ext>
              </c:extLst>
            </c:dLbl>
            <c:dLbl>
              <c:idx val="3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F-C6F7-4A6C-AE91-CA0DA4CFA2D5}"/>
                </c:ext>
              </c:extLst>
            </c:dLbl>
            <c:dLbl>
              <c:idx val="3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0-C6F7-4A6C-AE91-CA0DA4CFA2D5}"/>
                </c:ext>
              </c:extLst>
            </c:dLbl>
            <c:dLbl>
              <c:idx val="3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1-C6F7-4A6C-AE91-CA0DA4CFA2D5}"/>
                </c:ext>
              </c:extLst>
            </c:dLbl>
            <c:dLbl>
              <c:idx val="3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2-C6F7-4A6C-AE91-CA0DA4CFA2D5}"/>
                </c:ext>
              </c:extLst>
            </c:dLbl>
            <c:dLbl>
              <c:idx val="3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3-C6F7-4A6C-AE91-CA0DA4CFA2D5}"/>
                </c:ext>
              </c:extLst>
            </c:dLbl>
            <c:dLbl>
              <c:idx val="3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4-C6F7-4A6C-AE91-CA0DA4CFA2D5}"/>
                </c:ext>
              </c:extLst>
            </c:dLbl>
            <c:dLbl>
              <c:idx val="3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5-C6F7-4A6C-AE91-CA0DA4CFA2D5}"/>
                </c:ext>
              </c:extLst>
            </c:dLbl>
            <c:dLbl>
              <c:idx val="3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6-C6F7-4A6C-AE91-CA0DA4CFA2D5}"/>
                </c:ext>
              </c:extLst>
            </c:dLbl>
            <c:dLbl>
              <c:idx val="3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7-C6F7-4A6C-AE91-CA0DA4CFA2D5}"/>
                </c:ext>
              </c:extLst>
            </c:dLbl>
            <c:dLbl>
              <c:idx val="3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8-C6F7-4A6C-AE91-CA0DA4CFA2D5}"/>
                </c:ext>
              </c:extLst>
            </c:dLbl>
            <c:dLbl>
              <c:idx val="3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9-C6F7-4A6C-AE91-CA0DA4CFA2D5}"/>
                </c:ext>
              </c:extLst>
            </c:dLbl>
            <c:dLbl>
              <c:idx val="3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A-C6F7-4A6C-AE91-CA0DA4CFA2D5}"/>
                </c:ext>
              </c:extLst>
            </c:dLbl>
            <c:dLbl>
              <c:idx val="3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B-C6F7-4A6C-AE91-CA0DA4CFA2D5}"/>
                </c:ext>
              </c:extLst>
            </c:dLbl>
            <c:dLbl>
              <c:idx val="3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C-C6F7-4A6C-AE91-CA0DA4CFA2D5}"/>
                </c:ext>
              </c:extLst>
            </c:dLbl>
            <c:dLbl>
              <c:idx val="3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D-C6F7-4A6C-AE91-CA0DA4CFA2D5}"/>
                </c:ext>
              </c:extLst>
            </c:dLbl>
            <c:dLbl>
              <c:idx val="3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E-C6F7-4A6C-AE91-CA0DA4CFA2D5}"/>
                </c:ext>
              </c:extLst>
            </c:dLbl>
            <c:dLbl>
              <c:idx val="3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F-C6F7-4A6C-AE91-CA0DA4CFA2D5}"/>
                </c:ext>
              </c:extLst>
            </c:dLbl>
            <c:dLbl>
              <c:idx val="3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0-C6F7-4A6C-AE91-CA0DA4CFA2D5}"/>
                </c:ext>
              </c:extLst>
            </c:dLbl>
            <c:dLbl>
              <c:idx val="3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1-C6F7-4A6C-AE91-CA0DA4CFA2D5}"/>
                </c:ext>
              </c:extLst>
            </c:dLbl>
            <c:dLbl>
              <c:idx val="3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2-C6F7-4A6C-AE91-CA0DA4CFA2D5}"/>
                </c:ext>
              </c:extLst>
            </c:dLbl>
            <c:dLbl>
              <c:idx val="3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3-C6F7-4A6C-AE91-CA0DA4CFA2D5}"/>
                </c:ext>
              </c:extLst>
            </c:dLbl>
            <c:dLbl>
              <c:idx val="3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4-C6F7-4A6C-AE91-CA0DA4CFA2D5}"/>
                </c:ext>
              </c:extLst>
            </c:dLbl>
            <c:dLbl>
              <c:idx val="3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5-C6F7-4A6C-AE91-CA0DA4CFA2D5}"/>
                </c:ext>
              </c:extLst>
            </c:dLbl>
            <c:dLbl>
              <c:idx val="3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6-C6F7-4A6C-AE91-CA0DA4CFA2D5}"/>
                </c:ext>
              </c:extLst>
            </c:dLbl>
            <c:dLbl>
              <c:idx val="3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7-C6F7-4A6C-AE91-CA0DA4CFA2D5}"/>
                </c:ext>
              </c:extLst>
            </c:dLbl>
            <c:dLbl>
              <c:idx val="3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8-C6F7-4A6C-AE91-CA0DA4CFA2D5}"/>
                </c:ext>
              </c:extLst>
            </c:dLbl>
            <c:dLbl>
              <c:idx val="3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9-C6F7-4A6C-AE91-CA0DA4CFA2D5}"/>
                </c:ext>
              </c:extLst>
            </c:dLbl>
            <c:dLbl>
              <c:idx val="3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A-C6F7-4A6C-AE91-CA0DA4CFA2D5}"/>
                </c:ext>
              </c:extLst>
            </c:dLbl>
            <c:dLbl>
              <c:idx val="3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B-C6F7-4A6C-AE91-CA0DA4CFA2D5}"/>
                </c:ext>
              </c:extLst>
            </c:dLbl>
            <c:dLbl>
              <c:idx val="3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C-C6F7-4A6C-AE91-CA0DA4CFA2D5}"/>
                </c:ext>
              </c:extLst>
            </c:dLbl>
            <c:dLbl>
              <c:idx val="3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D-C6F7-4A6C-AE91-CA0DA4CFA2D5}"/>
                </c:ext>
              </c:extLst>
            </c:dLbl>
            <c:dLbl>
              <c:idx val="3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E-C6F7-4A6C-AE91-CA0DA4CFA2D5}"/>
                </c:ext>
              </c:extLst>
            </c:dLbl>
            <c:dLbl>
              <c:idx val="3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F-C6F7-4A6C-AE91-CA0DA4CFA2D5}"/>
                </c:ext>
              </c:extLst>
            </c:dLbl>
            <c:dLbl>
              <c:idx val="3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0-C6F7-4A6C-AE91-CA0DA4CFA2D5}"/>
                </c:ext>
              </c:extLst>
            </c:dLbl>
            <c:dLbl>
              <c:idx val="3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1-C6F7-4A6C-AE91-CA0DA4CFA2D5}"/>
                </c:ext>
              </c:extLst>
            </c:dLbl>
            <c:dLbl>
              <c:idx val="3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2-C6F7-4A6C-AE91-CA0DA4CFA2D5}"/>
                </c:ext>
              </c:extLst>
            </c:dLbl>
            <c:dLbl>
              <c:idx val="3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3-C6F7-4A6C-AE91-CA0DA4CFA2D5}"/>
                </c:ext>
              </c:extLst>
            </c:dLbl>
            <c:dLbl>
              <c:idx val="3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4-C6F7-4A6C-AE91-CA0DA4CFA2D5}"/>
                </c:ext>
              </c:extLst>
            </c:dLbl>
            <c:dLbl>
              <c:idx val="3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5-C6F7-4A6C-AE91-CA0DA4CFA2D5}"/>
                </c:ext>
              </c:extLst>
            </c:dLbl>
            <c:dLbl>
              <c:idx val="3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6-C6F7-4A6C-AE91-CA0DA4CFA2D5}"/>
                </c:ext>
              </c:extLst>
            </c:dLbl>
            <c:dLbl>
              <c:idx val="3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7-C6F7-4A6C-AE91-CA0DA4CFA2D5}"/>
                </c:ext>
              </c:extLst>
            </c:dLbl>
            <c:dLbl>
              <c:idx val="3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8-C6F7-4A6C-AE91-CA0DA4CFA2D5}"/>
                </c:ext>
              </c:extLst>
            </c:dLbl>
            <c:dLbl>
              <c:idx val="3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9-C6F7-4A6C-AE91-CA0DA4CFA2D5}"/>
                </c:ext>
              </c:extLst>
            </c:dLbl>
            <c:dLbl>
              <c:idx val="3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A-C6F7-4A6C-AE91-CA0DA4CFA2D5}"/>
                </c:ext>
              </c:extLst>
            </c:dLbl>
            <c:dLbl>
              <c:idx val="3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B-C6F7-4A6C-AE91-CA0DA4CFA2D5}"/>
                </c:ext>
              </c:extLst>
            </c:dLbl>
            <c:dLbl>
              <c:idx val="3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C-C6F7-4A6C-AE91-CA0DA4CFA2D5}"/>
                </c:ext>
              </c:extLst>
            </c:dLbl>
            <c:dLbl>
              <c:idx val="3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D-C6F7-4A6C-AE91-CA0DA4CFA2D5}"/>
                </c:ext>
              </c:extLst>
            </c:dLbl>
            <c:dLbl>
              <c:idx val="3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E-C6F7-4A6C-AE91-CA0DA4CFA2D5}"/>
                </c:ext>
              </c:extLst>
            </c:dLbl>
            <c:dLbl>
              <c:idx val="3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F-C6F7-4A6C-AE91-CA0DA4CFA2D5}"/>
                </c:ext>
              </c:extLst>
            </c:dLbl>
            <c:dLbl>
              <c:idx val="3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0-C6F7-4A6C-AE91-CA0DA4CFA2D5}"/>
                </c:ext>
              </c:extLst>
            </c:dLbl>
            <c:dLbl>
              <c:idx val="3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1-C6F7-4A6C-AE91-CA0DA4CFA2D5}"/>
                </c:ext>
              </c:extLst>
            </c:dLbl>
            <c:dLbl>
              <c:idx val="3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2-C6F7-4A6C-AE91-CA0DA4CFA2D5}"/>
                </c:ext>
              </c:extLst>
            </c:dLbl>
            <c:dLbl>
              <c:idx val="3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3-C6F7-4A6C-AE91-CA0DA4CFA2D5}"/>
                </c:ext>
              </c:extLst>
            </c:dLbl>
            <c:dLbl>
              <c:idx val="3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4-C6F7-4A6C-AE91-CA0DA4CFA2D5}"/>
                </c:ext>
              </c:extLst>
            </c:dLbl>
            <c:dLbl>
              <c:idx val="3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5-C6F7-4A6C-AE91-CA0DA4CFA2D5}"/>
                </c:ext>
              </c:extLst>
            </c:dLbl>
            <c:dLbl>
              <c:idx val="3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6-C6F7-4A6C-AE91-CA0DA4CFA2D5}"/>
                </c:ext>
              </c:extLst>
            </c:dLbl>
            <c:dLbl>
              <c:idx val="3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7-C6F7-4A6C-AE91-CA0DA4CFA2D5}"/>
                </c:ext>
              </c:extLst>
            </c:dLbl>
            <c:dLbl>
              <c:idx val="3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8-C6F7-4A6C-AE91-CA0DA4CFA2D5}"/>
                </c:ext>
              </c:extLst>
            </c:dLbl>
            <c:dLbl>
              <c:idx val="3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9-C6F7-4A6C-AE91-CA0DA4CFA2D5}"/>
                </c:ext>
              </c:extLst>
            </c:dLbl>
            <c:dLbl>
              <c:idx val="3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A-C6F7-4A6C-AE91-CA0DA4CFA2D5}"/>
                </c:ext>
              </c:extLst>
            </c:dLbl>
            <c:dLbl>
              <c:idx val="3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B-C6F7-4A6C-AE91-CA0DA4CFA2D5}"/>
                </c:ext>
              </c:extLst>
            </c:dLbl>
            <c:dLbl>
              <c:idx val="3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C-C6F7-4A6C-AE91-CA0DA4CFA2D5}"/>
                </c:ext>
              </c:extLst>
            </c:dLbl>
            <c:dLbl>
              <c:idx val="3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D-C6F7-4A6C-AE91-CA0DA4CFA2D5}"/>
                </c:ext>
              </c:extLst>
            </c:dLbl>
            <c:dLbl>
              <c:idx val="3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E-C6F7-4A6C-AE91-CA0DA4CFA2D5}"/>
                </c:ext>
              </c:extLst>
            </c:dLbl>
            <c:dLbl>
              <c:idx val="3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F-C6F7-4A6C-AE91-CA0DA4CFA2D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>
                      <a:noFill/>
                    </a:ln>
                  </c:spPr>
                </c15:leaderLines>
              </c:ext>
            </c:extLst>
          </c:dLbls>
          <c:xVal>
            <c:numRef>
              <c:f>'Traj 3'!$D$17:$D$400</c:f>
              <c:numCache>
                <c:formatCode>0</c:formatCode>
                <c:ptCount val="384"/>
                <c:pt idx="0">
                  <c:v>0</c:v>
                </c:pt>
                <c:pt idx="1">
                  <c:v>1.0028080672600481E-4</c:v>
                </c:pt>
                <c:pt idx="2">
                  <c:v>8.0225543898814063E-4</c:v>
                </c:pt>
                <c:pt idx="3">
                  <c:v>2.7076838993216369E-3</c:v>
                </c:pt>
                <c:pt idx="4">
                  <c:v>6.4185010265664453E-3</c:v>
                </c:pt>
                <c:pt idx="5">
                  <c:v>1.2536930412972651E-2</c:v>
                </c:pt>
                <c:pt idx="6">
                  <c:v>2.1665598218178275E-2</c:v>
                </c:pt>
                <c:pt idx="7">
                  <c:v>3.4407646844711051E-2</c:v>
                </c:pt>
                <c:pt idx="8">
                  <c:v>5.1366848439496605E-2</c:v>
                </c:pt>
                <c:pt idx="9">
                  <c:v>7.3147718185917254E-2</c:v>
                </c:pt>
                <c:pt idx="10">
                  <c:v>0.10035562735028543</c:v>
                </c:pt>
                <c:pt idx="11">
                  <c:v>0.13359691604680302</c:v>
                </c:pt>
                <c:pt idx="12">
                  <c:v>0.1734790056842121</c:v>
                </c:pt>
                <c:pt idx="13">
                  <c:v>0.22061051105762636</c:v>
                </c:pt>
                <c:pt idx="14">
                  <c:v>0.27560135204810104</c:v>
                </c:pt>
                <c:pt idx="15">
                  <c:v>0.33906286489209198</c:v>
                </c:pt>
                <c:pt idx="16">
                  <c:v>0.41160791298280858</c:v>
                </c:pt>
                <c:pt idx="17">
                  <c:v>0.49385099716469449</c:v>
                </c:pt>
                <c:pt idx="18">
                  <c:v>0.58640836548167319</c:v>
                </c:pt>
                <c:pt idx="19">
                  <c:v>0.68989812233900927</c:v>
                </c:pt>
                <c:pt idx="20">
                  <c:v>0.80494033703865175</c:v>
                </c:pt>
                <c:pt idx="21">
                  <c:v>0.93215715164609181</c:v>
                </c:pt>
                <c:pt idx="22">
                  <c:v>1.0721728881473773</c:v>
                </c:pt>
                <c:pt idx="23">
                  <c:v>1.2256141548529504</c:v>
                </c:pt>
                <c:pt idx="24">
                  <c:v>1.3931099520046792</c:v>
                </c:pt>
                <c:pt idx="25">
                  <c:v>1.5752917765417607</c:v>
                </c:pt>
                <c:pt idx="26">
                  <c:v>1.7727937259798583</c:v>
                </c:pt>
                <c:pt idx="27">
                  <c:v>1.9862526013569388</c:v>
                </c:pt>
                <c:pt idx="28">
                  <c:v>2.2163080091984542</c:v>
                </c:pt>
                <c:pt idx="29">
                  <c:v>2.4636024624539954</c:v>
                </c:pt>
                <c:pt idx="30">
                  <c:v>2.7287814803545429</c:v>
                </c:pt>
                <c:pt idx="31">
                  <c:v>3.0124936871409833</c:v>
                </c:pt>
                <c:pt idx="32">
                  <c:v>3.3153909096114171</c:v>
                </c:pt>
                <c:pt idx="33">
                  <c:v>3.6381282734345248</c:v>
                </c:pt>
                <c:pt idx="34">
                  <c:v>3.9813642981740367</c:v>
                </c:pt>
                <c:pt idx="35">
                  <c:v>4.3457609909702981</c:v>
                </c:pt>
                <c:pt idx="36">
                  <c:v>4.7319839388200737</c:v>
                </c:pt>
                <c:pt idx="37">
                  <c:v>5.1407023993981955</c:v>
                </c:pt>
                <c:pt idx="38">
                  <c:v>5.5725893903604549</c:v>
                </c:pt>
                <c:pt idx="39">
                  <c:v>6.0283217770670268</c:v>
                </c:pt>
                <c:pt idx="40">
                  <c:v>6.508580358663977</c:v>
                </c:pt>
                <c:pt idx="41">
                  <c:v>7.0140499524589934</c:v>
                </c:pt>
                <c:pt idx="42">
                  <c:v>7.5454194765252716</c:v>
                </c:pt>
                <c:pt idx="43">
                  <c:v>8.1033820304677899</c:v>
                </c:pt>
                <c:pt idx="44">
                  <c:v>8.6886349742818236</c:v>
                </c:pt>
                <c:pt idx="45">
                  <c:v>9.3018800052343256</c:v>
                </c:pt>
                <c:pt idx="46">
                  <c:v>9.9438232326962144</c:v>
                </c:pt>
                <c:pt idx="47">
                  <c:v>10.615175250851546</c:v>
                </c:pt>
                <c:pt idx="48">
                  <c:v>11.316651209208704</c:v>
                </c:pt>
                <c:pt idx="49">
                  <c:v>12.048970880836245</c:v>
                </c:pt>
                <c:pt idx="50">
                  <c:v>12.812858728244549</c:v>
                </c:pt>
                <c:pt idx="51">
                  <c:v>13.609043966833209</c:v>
                </c:pt>
                <c:pt idx="52">
                  <c:v>14.438260625820604</c:v>
                </c:pt>
                <c:pt idx="53">
                  <c:v>15.301247606572808</c:v>
                </c:pt>
                <c:pt idx="54">
                  <c:v>16.198748738244522</c:v>
                </c:pt>
                <c:pt idx="55">
                  <c:v>17.131512830644841</c:v>
                </c:pt>
                <c:pt idx="56">
                  <c:v>18.100293724237471</c:v>
                </c:pt>
                <c:pt idx="57">
                  <c:v>19.105850337183913</c:v>
                </c:pt>
                <c:pt idx="58">
                  <c:v>20.148946709335778</c:v>
                </c:pt>
                <c:pt idx="59">
                  <c:v>21.230352043081538</c:v>
                </c:pt>
                <c:pt idx="60">
                  <c:v>22.350840740947866</c:v>
                </c:pt>
                <c:pt idx="61">
                  <c:v>23.511192439859499</c:v>
                </c:pt>
                <c:pt idx="62">
                  <c:v>24.712192041953209</c:v>
                </c:pt>
                <c:pt idx="63">
                  <c:v>25.954629741844371</c:v>
                </c:pt>
                <c:pt idx="64">
                  <c:v>27.239301050240755</c:v>
                </c:pt>
                <c:pt idx="65">
                  <c:v>28.567006813795306</c:v>
                </c:pt>
                <c:pt idx="66">
                  <c:v>29.938553231090424</c:v>
                </c:pt>
                <c:pt idx="67">
                  <c:v>31.354751864642139</c:v>
                </c:pt>
                <c:pt idx="68">
                  <c:v>32.816419648810871</c:v>
                </c:pt>
                <c:pt idx="69">
                  <c:v>34.324378893505546</c:v>
                </c:pt>
                <c:pt idx="70">
                  <c:v>35.879457283563674</c:v>
                </c:pt>
                <c:pt idx="71">
                  <c:v>37.482487873688449</c:v>
                </c:pt>
                <c:pt idx="72">
                  <c:v>39.134309078825396</c:v>
                </c:pt>
                <c:pt idx="73">
                  <c:v>40.835764659854455</c:v>
                </c:pt>
                <c:pt idx="74">
                  <c:v>42.587703704475061</c:v>
                </c:pt>
                <c:pt idx="75">
                  <c:v>44.390980603159505</c:v>
                </c:pt>
                <c:pt idx="76">
                  <c:v>46.246455020048408</c:v>
                </c:pt>
                <c:pt idx="77">
                  <c:v>48.154991858657901</c:v>
                </c:pt>
                <c:pt idx="78">
                  <c:v>50.117461222273398</c:v>
                </c:pt>
                <c:pt idx="79">
                  <c:v>52.13473836889419</c:v>
                </c:pt>
                <c:pt idx="80">
                  <c:v>54.207703660600451</c:v>
                </c:pt>
                <c:pt idx="81">
                  <c:v>56.33724250720789</c:v>
                </c:pt>
                <c:pt idx="82">
                  <c:v>58.524245304074469</c:v>
                </c:pt>
                <c:pt idx="83">
                  <c:v>60.769607363925878</c:v>
                </c:pt>
                <c:pt idx="84">
                  <c:v>63.074228842561233</c:v>
                </c:pt>
                <c:pt idx="85">
                  <c:v>65.439014658303918</c:v>
                </c:pt>
                <c:pt idx="86">
                  <c:v>67.864874405055645</c:v>
                </c:pt>
                <c:pt idx="87">
                  <c:v>70.352722258820648</c:v>
                </c:pt>
                <c:pt idx="88">
                  <c:v>72.903476877555349</c:v>
                </c:pt>
                <c:pt idx="89">
                  <c:v>75.51806129420838</c:v>
                </c:pt>
                <c:pt idx="90">
                  <c:v>78.197402802807844</c:v>
                </c:pt>
                <c:pt idx="91">
                  <c:v>80.942432837459236</c:v>
                </c:pt>
                <c:pt idx="92">
                  <c:v>83.754086844112123</c:v>
                </c:pt>
                <c:pt idx="93">
                  <c:v>86.633304144956966</c:v>
                </c:pt>
                <c:pt idx="94">
                  <c:v>89.581027795314185</c:v>
                </c:pt>
                <c:pt idx="95">
                  <c:v>92.598204432876059</c:v>
                </c:pt>
                <c:pt idx="96">
                  <c:v>95.685784119164197</c:v>
                </c:pt>
                <c:pt idx="97">
                  <c:v>98.844720173067032</c:v>
                </c:pt>
                <c:pt idx="98">
                  <c:v>102.07596899632175</c:v>
                </c:pt>
                <c:pt idx="99">
                  <c:v>105.38048989080623</c:v>
                </c:pt>
                <c:pt idx="100">
                  <c:v>108.7592448675106</c:v>
                </c:pt>
                <c:pt idx="101">
                  <c:v>112.21319844705783</c:v>
                </c:pt>
                <c:pt idx="102">
                  <c:v>115.74331745164373</c:v>
                </c:pt>
                <c:pt idx="103">
                  <c:v>119.3505707882738</c:v>
                </c:pt>
                <c:pt idx="104">
                  <c:v>123.03592922317107</c:v>
                </c:pt>
                <c:pt idx="105">
                  <c:v>126.80036514723892</c:v>
                </c:pt>
                <c:pt idx="106">
                  <c:v>130.64485233245776</c:v>
                </c:pt>
                <c:pt idx="107">
                  <c:v>134.57036567910572</c:v>
                </c:pt>
                <c:pt idx="108">
                  <c:v>138.57788095369293</c:v>
                </c:pt>
                <c:pt idx="109">
                  <c:v>142.66837451750456</c:v>
                </c:pt>
                <c:pt idx="110">
                  <c:v>146.84282304565104</c:v>
                </c:pt>
                <c:pt idx="111">
                  <c:v>151.10220323653121</c:v>
                </c:pt>
                <c:pt idx="112">
                  <c:v>155.44749151161554</c:v>
                </c:pt>
                <c:pt idx="113">
                  <c:v>159.87966370546582</c:v>
                </c:pt>
                <c:pt idx="114">
                  <c:v>164.39969474591067</c:v>
                </c:pt>
                <c:pt idx="115">
                  <c:v>169.00855832430378</c:v>
                </c:pt>
                <c:pt idx="116">
                  <c:v>173.70722655579803</c:v>
                </c:pt>
                <c:pt idx="117">
                  <c:v>178.49666962957551</c:v>
                </c:pt>
                <c:pt idx="118">
                  <c:v>183.3778554489804</c:v>
                </c:pt>
                <c:pt idx="119">
                  <c:v>188.35174926151015</c:v>
                </c:pt>
                <c:pt idx="120">
                  <c:v>193.41931327862798</c:v>
                </c:pt>
                <c:pt idx="121">
                  <c:v>198.5815062853676</c:v>
                </c:pt>
                <c:pt idx="122">
                  <c:v>203.8392832397108</c:v>
                </c:pt>
                <c:pt idx="123">
                  <c:v>209.19359486172775</c:v>
                </c:pt>
                <c:pt idx="124">
                  <c:v>214.64538721247885</c:v>
                </c:pt>
                <c:pt idx="125">
                  <c:v>220.19560126268871</c:v>
                </c:pt>
                <c:pt idx="126">
                  <c:v>225.84517245120969</c:v>
                </c:pt>
                <c:pt idx="127">
                  <c:v>231.59503023330967</c:v>
                </c:pt>
                <c:pt idx="128">
                  <c:v>237.44609761882148</c:v>
                </c:pt>
                <c:pt idx="129">
                  <c:v>243.39929070021321</c:v>
                </c:pt>
                <c:pt idx="130">
                  <c:v>249.45551817064154</c:v>
                </c:pt>
                <c:pt idx="131">
                  <c:v>255.61568083206953</c:v>
                </c:pt>
                <c:pt idx="132">
                  <c:v>261.88067109353869</c:v>
                </c:pt>
                <c:pt idx="133">
                  <c:v>268.25137245970353</c:v>
                </c:pt>
                <c:pt idx="134">
                  <c:v>274.72865900974506</c:v>
                </c:pt>
                <c:pt idx="135">
                  <c:v>281.31339486679906</c:v>
                </c:pt>
                <c:pt idx="136">
                  <c:v>288.00643365804609</c:v>
                </c:pt>
                <c:pt idx="137">
                  <c:v>294.80861796562704</c:v>
                </c:pt>
                <c:pt idx="138">
                  <c:v>301.72077876856378</c:v>
                </c:pt>
                <c:pt idx="139">
                  <c:v>308.74373487587798</c:v>
                </c:pt>
                <c:pt idx="140">
                  <c:v>315.87829235112167</c:v>
                </c:pt>
                <c:pt idx="141">
                  <c:v>323.12524392854414</c:v>
                </c:pt>
                <c:pt idx="142">
                  <c:v>330.48536842114225</c:v>
                </c:pt>
                <c:pt idx="143">
                  <c:v>337.95943012085348</c:v>
                </c:pt>
                <c:pt idx="144">
                  <c:v>345.54817819117267</c:v>
                </c:pt>
                <c:pt idx="145">
                  <c:v>353.25234605248892</c:v>
                </c:pt>
                <c:pt idx="146">
                  <c:v>361.07265076045707</c:v>
                </c:pt>
                <c:pt idx="147">
                  <c:v>369.00979237773834</c:v>
                </c:pt>
                <c:pt idx="148">
                  <c:v>377.06445333946118</c:v>
                </c:pt>
                <c:pt idx="149">
                  <c:v>385.23729781277353</c:v>
                </c:pt>
                <c:pt idx="150">
                  <c:v>393.52897105087601</c:v>
                </c:pt>
                <c:pt idx="151">
                  <c:v>401.94009874194472</c:v>
                </c:pt>
                <c:pt idx="152">
                  <c:v>410.47128635337162</c:v>
                </c:pt>
                <c:pt idx="153">
                  <c:v>419.12311847176989</c:v>
                </c:pt>
                <c:pt idx="154">
                  <c:v>427.89615813921046</c:v>
                </c:pt>
                <c:pt idx="155">
                  <c:v>436.79094618617512</c:v>
                </c:pt>
                <c:pt idx="156">
                  <c:v>445.80800056173302</c:v>
                </c:pt>
                <c:pt idx="157">
                  <c:v>454.94781566146293</c:v>
                </c:pt>
                <c:pt idx="158">
                  <c:v>464.21086165366694</c:v>
                </c:pt>
                <c:pt idx="159">
                  <c:v>473.597583804436</c:v>
                </c:pt>
                <c:pt idx="160">
                  <c:v>483.10840180215155</c:v>
                </c:pt>
                <c:pt idx="161">
                  <c:v>492.74370908202144</c:v>
                </c:pt>
                <c:pt idx="162">
                  <c:v>502.50387215126926</c:v>
                </c:pt>
                <c:pt idx="163">
                  <c:v>512.38922991561537</c:v>
                </c:pt>
                <c:pt idx="164">
                  <c:v>522.40009300770123</c:v>
                </c:pt>
                <c:pt idx="165">
                  <c:v>532.53674311813211</c:v>
                </c:pt>
                <c:pt idx="166">
                  <c:v>542.79943232982475</c:v>
                </c:pt>
                <c:pt idx="167">
                  <c:v>553.18838245636687</c:v>
                </c:pt>
                <c:pt idx="168">
                  <c:v>563.70378438510807</c:v>
                </c:pt>
                <c:pt idx="169">
                  <c:v>574.34579742571998</c:v>
                </c:pt>
                <c:pt idx="170">
                  <c:v>585.11454866497547</c:v>
                </c:pt>
                <c:pt idx="171">
                  <c:v>596.01013232851403</c:v>
                </c:pt>
                <c:pt idx="172">
                  <c:v>607.03260915036856</c:v>
                </c:pt>
                <c:pt idx="173">
                  <c:v>618.18200575104674</c:v>
                </c:pt>
                <c:pt idx="174">
                  <c:v>629.45831402496833</c:v>
                </c:pt>
                <c:pt idx="175">
                  <c:v>640.86149053807083</c:v>
                </c:pt>
                <c:pt idx="176">
                  <c:v>652.39145593640581</c:v>
                </c:pt>
                <c:pt idx="177">
                  <c:v>664.04809436655808</c:v>
                </c:pt>
                <c:pt idx="178">
                  <c:v>675.83125290872647</c:v>
                </c:pt>
                <c:pt idx="179">
                  <c:v>687.74074102330883</c:v>
                </c:pt>
                <c:pt idx="180">
                  <c:v>699.77633001184586</c:v>
                </c:pt>
                <c:pt idx="181">
                  <c:v>711.93775249317503</c:v>
                </c:pt>
                <c:pt idx="182">
                  <c:v>724.22470189565411</c:v>
                </c:pt>
                <c:pt idx="183">
                  <c:v>736.63683196631212</c:v>
                </c:pt>
                <c:pt idx="184">
                  <c:v>749.17375629778758</c:v>
                </c:pt>
                <c:pt idx="185">
                  <c:v>761.83504787391291</c:v>
                </c:pt>
                <c:pt idx="186">
                  <c:v>774.62023863479783</c:v>
                </c:pt>
                <c:pt idx="187">
                  <c:v>787.52881906226571</c:v>
                </c:pt>
                <c:pt idx="188">
                  <c:v>800.56023778648841</c:v>
                </c:pt>
                <c:pt idx="189">
                  <c:v>813.71390121465549</c:v>
                </c:pt>
                <c:pt idx="190">
                  <c:v>826.98917318251131</c:v>
                </c:pt>
                <c:pt idx="191">
                  <c:v>840.38537462957686</c:v>
                </c:pt>
                <c:pt idx="192">
                  <c:v>853.90178329886498</c:v>
                </c:pt>
                <c:pt idx="193">
                  <c:v>867.53763346188305</c:v>
                </c:pt>
                <c:pt idx="194">
                  <c:v>881.29211566970173</c:v>
                </c:pt>
                <c:pt idx="195">
                  <c:v>895.1643765308512</c:v>
                </c:pt>
                <c:pt idx="196">
                  <c:v>909.15351851678918</c:v>
                </c:pt>
                <c:pt idx="197">
                  <c:v>923.25859979566235</c:v>
                </c:pt>
                <c:pt idx="198">
                  <c:v>937.47863409506317</c:v>
                </c:pt>
                <c:pt idx="199">
                  <c:v>951.8125905944587</c:v>
                </c:pt>
                <c:pt idx="200">
                  <c:v>966.2593938479439</c:v>
                </c:pt>
                <c:pt idx="201">
                  <c:v>980.81792373794337</c:v>
                </c:pt>
                <c:pt idx="202">
                  <c:v>995.48701546045822</c:v>
                </c:pt>
                <c:pt idx="203">
                  <c:v>1010.2654595424243</c:v>
                </c:pt>
                <c:pt idx="204">
                  <c:v>1025.1520018917138</c:v>
                </c:pt>
                <c:pt idx="205">
                  <c:v>1040.1453438802826</c:v>
                </c:pt>
                <c:pt idx="206">
                  <c:v>1055.2441424609272</c:v>
                </c:pt>
                <c:pt idx="207">
                  <c:v>1070.4470103180797</c:v>
                </c:pt>
                <c:pt idx="208">
                  <c:v>1085.7525160530315</c:v>
                </c:pt>
                <c:pt idx="209">
                  <c:v>1101.1591844039367</c:v>
                </c:pt>
                <c:pt idx="210">
                  <c:v>1116.6654965009052</c:v>
                </c:pt>
                <c:pt idx="211">
                  <c:v>1132.2698901564527</c:v>
                </c:pt>
                <c:pt idx="212">
                  <c:v>1147.970760191532</c:v>
                </c:pt>
                <c:pt idx="213">
                  <c:v>1163.7664587973272</c:v>
                </c:pt>
                <c:pt idx="214">
                  <c:v>1179.6552959329415</c:v>
                </c:pt>
                <c:pt idx="215">
                  <c:v>1195.6355397590683</c:v>
                </c:pt>
                <c:pt idx="216">
                  <c:v>1211.7054171076848</c:v>
                </c:pt>
                <c:pt idx="217">
                  <c:v>1227.8631139877582</c:v>
                </c:pt>
                <c:pt idx="218">
                  <c:v>1244.1067761269071</c:v>
                </c:pt>
                <c:pt idx="219">
                  <c:v>1260.4345095489089</c:v>
                </c:pt>
                <c:pt idx="220">
                  <c:v>1276.8443811868942</c:v>
                </c:pt>
                <c:pt idx="221">
                  <c:v>1293.3344195320199</c:v>
                </c:pt>
                <c:pt idx="222">
                  <c:v>1309.9026153173552</c:v>
                </c:pt>
                <c:pt idx="223">
                  <c:v>1326.5469222366728</c:v>
                </c:pt>
                <c:pt idx="224">
                  <c:v>1343.2652576977753</c:v>
                </c:pt>
                <c:pt idx="225">
                  <c:v>1360.0555036099408</c:v>
                </c:pt>
                <c:pt idx="226">
                  <c:v>1376.91550720502</c:v>
                </c:pt>
                <c:pt idx="227">
                  <c:v>1393.8430818916615</c:v>
                </c:pt>
                <c:pt idx="228">
                  <c:v>1410.8360081420938</c:v>
                </c:pt>
                <c:pt idx="229">
                  <c:v>1427.8920344108399</c:v>
                </c:pt>
                <c:pt idx="230">
                  <c:v>1445.0088780846911</c:v>
                </c:pt>
                <c:pt idx="231">
                  <c:v>1462.1842264632135</c:v>
                </c:pt>
                <c:pt idx="232">
                  <c:v>1479.4157377690153</c:v>
                </c:pt>
                <c:pt idx="233">
                  <c:v>1496.7010421869529</c:v>
                </c:pt>
                <c:pt idx="234">
                  <c:v>1514.0377429314051</c:v>
                </c:pt>
                <c:pt idx="235">
                  <c:v>1531.4234173407006</c:v>
                </c:pt>
                <c:pt idx="236">
                  <c:v>1548.855617997737</c:v>
                </c:pt>
                <c:pt idx="237">
                  <c:v>1566.3318738757878</c:v>
                </c:pt>
                <c:pt idx="238">
                  <c:v>1583.8496915084474</c:v>
                </c:pt>
                <c:pt idx="239">
                  <c:v>1601.4065561826305</c:v>
                </c:pt>
                <c:pt idx="240">
                  <c:v>1618.9999331534925</c:v>
                </c:pt>
                <c:pt idx="241">
                  <c:v>1636.6272688801114</c:v>
                </c:pt>
                <c:pt idx="242">
                  <c:v>1654.2859922807268</c:v>
                </c:pt>
                <c:pt idx="243">
                  <c:v>1671.9735160063028</c:v>
                </c:pt>
                <c:pt idx="244">
                  <c:v>1689.6872377311483</c:v>
                </c:pt>
                <c:pt idx="245">
                  <c:v>1707.4245414592972</c:v>
                </c:pt>
                <c:pt idx="246">
                  <c:v>1725.182798845326</c:v>
                </c:pt>
                <c:pt idx="247">
                  <c:v>1742.9593705282589</c:v>
                </c:pt>
                <c:pt idx="248">
                  <c:v>1760.7516074771881</c:v>
                </c:pt>
                <c:pt idx="249">
                  <c:v>1778.5568523472155</c:v>
                </c:pt>
                <c:pt idx="250">
                  <c:v>1796.3724408443043</c:v>
                </c:pt>
                <c:pt idx="251">
                  <c:v>1814.1957030976141</c:v>
                </c:pt>
                <c:pt idx="252">
                  <c:v>1832.0239650378776</c:v>
                </c:pt>
                <c:pt idx="253">
                  <c:v>1849.8545497803664</c:v>
                </c:pt>
                <c:pt idx="254">
                  <c:v>1867.6847790109871</c:v>
                </c:pt>
                <c:pt idx="255">
                  <c:v>1885.5119743740422</c:v>
                </c:pt>
                <c:pt idx="256">
                  <c:v>1903.3334588601845</c:v>
                </c:pt>
                <c:pt idx="257">
                  <c:v>1921.1465581930972</c:v>
                </c:pt>
                <c:pt idx="258">
                  <c:v>1938.9486022134329</c:v>
                </c:pt>
                <c:pt idx="259">
                  <c:v>1956.736926258546</c:v>
                </c:pt>
                <c:pt idx="260">
                  <c:v>1974.5088725365658</c:v>
                </c:pt>
                <c:pt idx="261">
                  <c:v>1992.261791493363</c:v>
                </c:pt>
                <c:pt idx="262">
                  <c:v>2009.9930431709761</c:v>
                </c:pt>
                <c:pt idx="263">
                  <c:v>2027.6999985560806</c:v>
                </c:pt>
                <c:pt idx="264">
                  <c:v>2045.3800409170981</c:v>
                </c:pt>
                <c:pt idx="265">
                  <c:v>2063.0305671285664</c:v>
                </c:pt>
                <c:pt idx="266">
                  <c:v>2080.6489889814088</c:v>
                </c:pt>
                <c:pt idx="267">
                  <c:v>2098.2327344777705</c:v>
                </c:pt>
                <c:pt idx="268">
                  <c:v>2115.7792491091122</c:v>
                </c:pt>
                <c:pt idx="269">
                  <c:v>2133.2859971162843</c:v>
                </c:pt>
                <c:pt idx="270">
                  <c:v>2150.750462730331</c:v>
                </c:pt>
                <c:pt idx="271">
                  <c:v>2168.1701513928138</c:v>
                </c:pt>
                <c:pt idx="272">
                  <c:v>2185.5425909544692</c:v>
                </c:pt>
                <c:pt idx="273">
                  <c:v>2202.8653328510645</c:v>
                </c:pt>
                <c:pt idx="274">
                  <c:v>2220.135953255342</c:v>
                </c:pt>
                <c:pt idx="275">
                  <c:v>2237.3520542039901</c:v>
                </c:pt>
                <c:pt idx="276">
                  <c:v>2254.5112646986217</c:v>
                </c:pt>
                <c:pt idx="277">
                  <c:v>2271.6112417797794</c:v>
                </c:pt>
                <c:pt idx="278">
                  <c:v>2288.6496715730318</c:v>
                </c:pt>
                <c:pt idx="279">
                  <c:v>2305.6242703062799</c:v>
                </c:pt>
                <c:pt idx="280">
                  <c:v>2322.5327852974256</c:v>
                </c:pt>
                <c:pt idx="281">
                  <c:v>2339.3729959116167</c:v>
                </c:pt>
                <c:pt idx="282">
                  <c:v>2356.1427144873228</c:v>
                </c:pt>
                <c:pt idx="283">
                  <c:v>2372.8397872305459</c:v>
                </c:pt>
                <c:pt idx="284">
                  <c:v>2389.4620950765293</c:v>
                </c:pt>
                <c:pt idx="285">
                  <c:v>2406.0075545183681</c:v>
                </c:pt>
                <c:pt idx="286">
                  <c:v>2422.4741184019849</c:v>
                </c:pt>
                <c:pt idx="287">
                  <c:v>2438.8597766869807</c:v>
                </c:pt>
                <c:pt idx="288">
                  <c:v>2455.1625571729269</c:v>
                </c:pt>
                <c:pt idx="289">
                  <c:v>2471.3805261907119</c:v>
                </c:pt>
                <c:pt idx="290">
                  <c:v>2487.5117892586159</c:v>
                </c:pt>
                <c:pt idx="291">
                  <c:v>2503.5544917028305</c:v>
                </c:pt>
                <c:pt idx="292">
                  <c:v>2519.5068192421973</c:v>
                </c:pt>
                <c:pt idx="293">
                  <c:v>2535.3669985369879</c:v>
                </c:pt>
                <c:pt idx="294">
                  <c:v>2551.1332977016064</c:v>
                </c:pt>
                <c:pt idx="295">
                  <c:v>2566.8040267811307</c:v>
                </c:pt>
                <c:pt idx="296">
                  <c:v>2582.3775381916776</c:v>
                </c:pt>
                <c:pt idx="297">
                  <c:v>2597.8522271246097</c:v>
                </c:pt>
                <c:pt idx="298">
                  <c:v>2613.2265319146632</c:v>
                </c:pt>
                <c:pt idx="299">
                  <c:v>2628.4989343721086</c:v>
                </c:pt>
                <c:pt idx="300">
                  <c:v>2643.6679600791226</c:v>
                </c:pt>
                <c:pt idx="301">
                  <c:v>2658.7321786505718</c:v>
                </c:pt>
                <c:pt idx="302">
                  <c:v>2673.6902039594734</c:v>
                </c:pt>
                <c:pt idx="303">
                  <c:v>2688.5406943274274</c:v>
                </c:pt>
                <c:pt idx="304">
                  <c:v>2703.2823526803641</c:v>
                </c:pt>
                <c:pt idx="305">
                  <c:v>2717.9139266699835</c:v>
                </c:pt>
                <c:pt idx="306">
                  <c:v>2732.434208761314</c:v>
                </c:pt>
                <c:pt idx="307">
                  <c:v>2746.8420362868405</c:v>
                </c:pt>
                <c:pt idx="308">
                  <c:v>2761.1362914677002</c:v>
                </c:pt>
                <c:pt idx="309">
                  <c:v>2775.3159014024709</c:v>
                </c:pt>
                <c:pt idx="310">
                  <c:v>2789.3798380241169</c:v>
                </c:pt>
                <c:pt idx="311">
                  <c:v>2803.3271180256761</c:v>
                </c:pt>
                <c:pt idx="312">
                  <c:v>2817.1568027553199</c:v>
                </c:pt>
                <c:pt idx="313">
                  <c:v>2830.867998081425</c:v>
                </c:pt>
                <c:pt idx="314">
                  <c:v>2844.4598542283393</c:v>
                </c:pt>
                <c:pt idx="315">
                  <c:v>2857.9315655835389</c:v>
                </c:pt>
                <c:pt idx="316">
                  <c:v>2871.2823704768984</c:v>
                </c:pt>
                <c:pt idx="317">
                  <c:v>2884.5115509328189</c:v>
                </c:pt>
                <c:pt idx="318">
                  <c:v>2897.6184323959756</c:v>
                </c:pt>
                <c:pt idx="319">
                  <c:v>2910.6023834314674</c:v>
                </c:pt>
                <c:pt idx="320">
                  <c:v>2923.4628154001612</c:v>
                </c:pt>
                <c:pt idx="321">
                  <c:v>2936.199182110046</c:v>
                </c:pt>
                <c:pt idx="322">
                  <c:v>2948.8109794444163</c:v>
                </c:pt>
                <c:pt idx="323">
                  <c:v>2961.2977449677223</c:v>
                </c:pt>
                <c:pt idx="324">
                  <c:v>2973.6590575099267</c:v>
                </c:pt>
                <c:pt idx="325">
                  <c:v>2985.8945367302217</c:v>
                </c:pt>
                <c:pt idx="326">
                  <c:v>2998.003842660964</c:v>
                </c:pt>
                <c:pt idx="327">
                  <c:v>3009.9866752326875</c:v>
                </c:pt>
                <c:pt idx="328">
                  <c:v>3021.8427737810598</c:v>
                </c:pt>
                <c:pt idx="329">
                  <c:v>3033.5719165366509</c:v>
                </c:pt>
                <c:pt idx="330">
                  <c:v>3045.1739200983779</c:v>
                </c:pt>
                <c:pt idx="331">
                  <c:v>3056.6486388914927</c:v>
                </c:pt>
                <c:pt idx="332">
                  <c:v>3067.9959646109787</c:v>
                </c:pt>
                <c:pt idx="333">
                  <c:v>3079.2158256512098</c:v>
                </c:pt>
                <c:pt idx="334">
                  <c:v>3090.3081865227323</c:v>
                </c:pt>
                <c:pt idx="335">
                  <c:v>3101.2730472570152</c:v>
                </c:pt>
                <c:pt idx="336">
                  <c:v>3112.1104428000081</c:v>
                </c:pt>
                <c:pt idx="337">
                  <c:v>3122.8204423953434</c:v>
                </c:pt>
                <c:pt idx="338">
                  <c:v>3133.4031489580025</c:v>
                </c:pt>
                <c:pt idx="339">
                  <c:v>3143.8586984392564</c:v>
                </c:pt>
                <c:pt idx="340">
                  <c:v>3154.1872591836886</c:v>
                </c:pt>
                <c:pt idx="341">
                  <c:v>3164.3890312790818</c:v>
                </c:pt>
                <c:pt idx="342">
                  <c:v>3174.4642458999479</c:v>
                </c:pt>
                <c:pt idx="343">
                  <c:v>3184.4131646454603</c:v>
                </c:pt>
                <c:pt idx="344">
                  <c:v>3194.23607887254</c:v>
                </c:pt>
                <c:pt idx="345">
                  <c:v>3203.933309024821</c:v>
                </c:pt>
                <c:pt idx="346">
                  <c:v>3213.5052039582165</c:v>
                </c:pt>
                <c:pt idx="347">
                  <c:v>3222.9521402637793</c:v>
                </c:pt>
                <c:pt idx="348">
                  <c:v>3232.2745215885443</c:v>
                </c:pt>
                <c:pt idx="349">
                  <c:v>3241.4727779550158</c:v>
                </c:pt>
                <c:pt idx="350">
                  <c:v>3250.5473650799427</c:v>
                </c:pt>
                <c:pt idx="351">
                  <c:v>3259.4987636930173</c:v>
                </c:pt>
                <c:pt idx="352">
                  <c:v>3268.3274788561002</c:v>
                </c:pt>
                <c:pt idx="353">
                  <c:v>3277.0340392835697</c:v>
                </c:pt>
                <c:pt idx="354">
                  <c:v>3285.6189966643601</c:v>
                </c:pt>
                <c:pt idx="355">
                  <c:v>3294.0829249862495</c:v>
                </c:pt>
                <c:pt idx="356">
                  <c:v>3302.4264198629248</c:v>
                </c:pt>
                <c:pt idx="357">
                  <c:v>3310.6500978643389</c:v>
                </c:pt>
                <c:pt idx="358">
                  <c:v>3318.7545958508572</c:v>
                </c:pt>
                <c:pt idx="359">
                  <c:v>3326.7405703116633</c:v>
                </c:pt>
                <c:pt idx="360">
                  <c:v>3334.6086967078845</c:v>
                </c:pt>
                <c:pt idx="361">
                  <c:v>3342.3596688208672</c:v>
                </c:pt>
                <c:pt idx="362">
                  <c:v>3349.9941981060228</c:v>
                </c:pt>
                <c:pt idx="363">
                  <c:v>3357.5130130526377</c:v>
                </c:pt>
                <c:pt idx="364">
                  <c:v>3364.9168585500238</c:v>
                </c:pt>
                <c:pt idx="365">
                  <c:v>3372.2064952603755</c:v>
                </c:pt>
                <c:pt idx="366">
                  <c:v>3379.3826989986628</c:v>
                </c:pt>
                <c:pt idx="367">
                  <c:v>3386.4462601198852</c:v>
                </c:pt>
                <c:pt idx="368">
                  <c:v>3393.3979829139939</c:v>
                </c:pt>
                <c:pt idx="369">
                  <c:v>3400.2386850087591</c:v>
                </c:pt>
                <c:pt idx="370">
                  <c:v>3406.9691967808531</c:v>
                </c:pt>
                <c:pt idx="371">
                  <c:v>3413.5903607753967</c:v>
                </c:pt>
                <c:pt idx="372">
                  <c:v>3420.1030311342038</c:v>
                </c:pt>
                <c:pt idx="373">
                  <c:v>3426.5080730329337</c:v>
                </c:pt>
                <c:pt idx="374">
                  <c:v>3432.806362127355</c:v>
                </c:pt>
                <c:pt idx="375">
                  <c:v>3438.9987840088988</c:v>
                </c:pt>
                <c:pt idx="376">
                  <c:v>3445.0862336696723</c:v>
                </c:pt>
                <c:pt idx="377">
                  <c:v>3451.0696149770802</c:v>
                </c:pt>
                <c:pt idx="378">
                  <c:v>3456.9498401581914</c:v>
                </c:pt>
                <c:pt idx="379">
                  <c:v>3462.7278292939732</c:v>
                </c:pt>
                <c:pt idx="380">
                  <c:v>3468.4045098234997</c:v>
                </c:pt>
                <c:pt idx="381">
                  <c:v>3473.9808160582279</c:v>
                </c:pt>
                <c:pt idx="382">
                  <c:v>3479.4576887064227</c:v>
                </c:pt>
                <c:pt idx="383">
                  <c:v>3484.8360744077982</c:v>
                </c:pt>
              </c:numCache>
            </c:numRef>
          </c:xVal>
          <c:yVal>
            <c:numRef>
              <c:f>'Traj 3'!$E$17:$E$400</c:f>
              <c:numCache>
                <c:formatCode>0.0</c:formatCode>
                <c:ptCount val="384"/>
                <c:pt idx="0">
                  <c:v>10</c:v>
                </c:pt>
                <c:pt idx="1">
                  <c:v>10.000356166688048</c:v>
                </c:pt>
                <c:pt idx="2">
                  <c:v>10.001424652551407</c:v>
                </c:pt>
                <c:pt idx="3">
                  <c:v>10.003205421338274</c:v>
                </c:pt>
                <c:pt idx="4">
                  <c:v>10.005698421075964</c:v>
                </c:pt>
                <c:pt idx="5">
                  <c:v>10.008903584019166</c:v>
                </c:pt>
                <c:pt idx="6">
                  <c:v>10.012820826574924</c:v>
                </c:pt>
                <c:pt idx="7">
                  <c:v>10.01745004920426</c:v>
                </c:pt>
                <c:pt idx="8">
                  <c:v>10.022791136300407</c:v>
                </c:pt>
                <c:pt idx="9">
                  <c:v>10.028843956043669</c:v>
                </c:pt>
                <c:pt idx="10">
                  <c:v>10.035608360232871</c:v>
                </c:pt>
                <c:pt idx="11">
                  <c:v>10.043084184093328</c:v>
                </c:pt>
                <c:pt idx="12">
                  <c:v>10.051271246061326</c:v>
                </c:pt>
                <c:pt idx="13">
                  <c:v>10.060169347545076</c:v>
                </c:pt>
                <c:pt idx="14">
                  <c:v>10.069778272662033</c:v>
                </c:pt>
                <c:pt idx="15">
                  <c:v>10.080097787952617</c:v>
                </c:pt>
                <c:pt idx="16">
                  <c:v>10.09112764207018</c:v>
                </c:pt>
                <c:pt idx="17">
                  <c:v>10.102867565447225</c:v>
                </c:pt>
                <c:pt idx="18">
                  <c:v>10.115317269937769</c:v>
                </c:pt>
                <c:pt idx="19">
                  <c:v>10.128476448435803</c:v>
                </c:pt>
                <c:pt idx="20">
                  <c:v>10.142344774469741</c:v>
                </c:pt>
                <c:pt idx="21">
                  <c:v>10.156921901772803</c:v>
                </c:pt>
                <c:pt idx="22">
                  <c:v>10.17220746382924</c:v>
                </c:pt>
                <c:pt idx="23">
                  <c:v>10.188201073396295</c:v>
                </c:pt>
                <c:pt idx="24">
                  <c:v>10.204902322001853</c:v>
                </c:pt>
                <c:pt idx="25">
                  <c:v>10.222310779417624</c:v>
                </c:pt>
                <c:pt idx="26">
                  <c:v>10.240425993107806</c:v>
                </c:pt>
                <c:pt idx="27">
                  <c:v>10.25924748765312</c:v>
                </c:pt>
                <c:pt idx="28">
                  <c:v>10.278774764150095</c:v>
                </c:pt>
                <c:pt idx="29">
                  <c:v>10.299007299585519</c:v>
                </c:pt>
                <c:pt idx="30">
                  <c:v>10.319944546185951</c:v>
                </c:pt>
                <c:pt idx="31">
                  <c:v>10.34158593074217</c:v>
                </c:pt>
                <c:pt idx="32">
                  <c:v>10.363930853908446</c:v>
                </c:pt>
                <c:pt idx="33">
                  <c:v>10.38697868947656</c:v>
                </c:pt>
                <c:pt idx="34">
                  <c:v>10.410728783624437</c:v>
                </c:pt>
                <c:pt idx="35">
                  <c:v>10.435180454139273</c:v>
                </c:pt>
                <c:pt idx="36">
                  <c:v>10.460332989615056</c:v>
                </c:pt>
                <c:pt idx="37">
                  <c:v>10.486185648624403</c:v>
                </c:pt>
                <c:pt idx="38">
                  <c:v>10.512737658864546</c:v>
                </c:pt>
                <c:pt idx="39">
                  <c:v>10.539988216277402</c:v>
                </c:pt>
                <c:pt idx="40">
                  <c:v>10.567936484143626</c:v>
                </c:pt>
                <c:pt idx="41">
                  <c:v>10.5965815921505</c:v>
                </c:pt>
                <c:pt idx="42">
                  <c:v>10.625922635433634</c:v>
                </c:pt>
                <c:pt idx="43">
                  <c:v>10.655958673592307</c:v>
                </c:pt>
                <c:pt idx="44">
                  <c:v>10.686688729678405</c:v>
                </c:pt>
                <c:pt idx="45">
                  <c:v>10.718111789158863</c:v>
                </c:pt>
                <c:pt idx="46">
                  <c:v>10.750226798851509</c:v>
                </c:pt>
                <c:pt idx="47">
                  <c:v>10.783032665834259</c:v>
                </c:pt>
                <c:pt idx="48">
                  <c:v>10.816528256327583</c:v>
                </c:pt>
                <c:pt idx="49">
                  <c:v>10.85071239455017</c:v>
                </c:pt>
                <c:pt idx="50">
                  <c:v>10.885583861547762</c:v>
                </c:pt>
                <c:pt idx="51">
                  <c:v>10.921141393995086</c:v>
                </c:pt>
                <c:pt idx="52">
                  <c:v>10.957383682970871</c:v>
                </c:pt>
                <c:pt idx="53">
                  <c:v>10.99430937270588</c:v>
                </c:pt>
                <c:pt idx="54">
                  <c:v>11.031917059303991</c:v>
                </c:pt>
                <c:pt idx="55">
                  <c:v>11.070205289436302</c:v>
                </c:pt>
                <c:pt idx="56">
                  <c:v>11.109172559008226</c:v>
                </c:pt>
                <c:pt idx="57">
                  <c:v>11.148817311799666</c:v>
                </c:pt>
                <c:pt idx="58">
                  <c:v>11.189137938078233</c:v>
                </c:pt>
                <c:pt idx="59">
                  <c:v>11.230132773185606</c:v>
                </c:pt>
                <c:pt idx="60">
                  <c:v>11.271800096097051</c:v>
                </c:pt>
                <c:pt idx="61">
                  <c:v>11.314138127954209</c:v>
                </c:pt>
                <c:pt idx="62">
                  <c:v>11.357145030571212</c:v>
                </c:pt>
                <c:pt idx="63">
                  <c:v>11.400818904914294</c:v>
                </c:pt>
                <c:pt idx="64">
                  <c:v>11.445157789554941</c:v>
                </c:pt>
                <c:pt idx="65">
                  <c:v>11.490159659096813</c:v>
                </c:pt>
                <c:pt idx="66">
                  <c:v>11.535822422576574</c:v>
                </c:pt>
                <c:pt idx="67">
                  <c:v>11.582143921838789</c:v>
                </c:pt>
                <c:pt idx="68">
                  <c:v>11.629121929885159</c:v>
                </c:pt>
                <c:pt idx="69">
                  <c:v>11.676754149198288</c:v>
                </c:pt>
                <c:pt idx="70">
                  <c:v>11.725038210040267</c:v>
                </c:pt>
                <c:pt idx="71">
                  <c:v>11.773971668726352</c:v>
                </c:pt>
                <c:pt idx="72">
                  <c:v>11.82355200587404</c:v>
                </c:pt>
                <c:pt idx="73">
                  <c:v>11.873776624627917</c:v>
                </c:pt>
                <c:pt idx="74">
                  <c:v>11.9246428488606</c:v>
                </c:pt>
                <c:pt idx="75">
                  <c:v>11.976147921350227</c:v>
                </c:pt>
                <c:pt idx="76">
                  <c:v>12.028289001934876</c:v>
                </c:pt>
                <c:pt idx="77">
                  <c:v>12.081063165644421</c:v>
                </c:pt>
                <c:pt idx="78">
                  <c:v>12.13446740081028</c:v>
                </c:pt>
                <c:pt idx="79">
                  <c:v>12.188498607153626</c:v>
                </c:pt>
                <c:pt idx="80">
                  <c:v>12.243153593852606</c:v>
                </c:pt>
                <c:pt idx="81">
                  <c:v>12.298429077589169</c:v>
                </c:pt>
                <c:pt idx="82">
                  <c:v>12.354321680576163</c:v>
                </c:pt>
                <c:pt idx="83">
                  <c:v>12.410827928565373</c:v>
                </c:pt>
                <c:pt idx="84">
                  <c:v>12.467944248837222</c:v>
                </c:pt>
                <c:pt idx="85">
                  <c:v>12.525666968172894</c:v>
                </c:pt>
                <c:pt idx="86">
                  <c:v>12.58399231080972</c:v>
                </c:pt>
                <c:pt idx="87">
                  <c:v>12.642916396380619</c:v>
                </c:pt>
                <c:pt idx="88">
                  <c:v>12.702435237838547</c:v>
                </c:pt>
                <c:pt idx="89">
                  <c:v>12.762544739366875</c:v>
                </c:pt>
                <c:pt idx="90">
                  <c:v>12.82324069427669</c:v>
                </c:pt>
                <c:pt idx="91">
                  <c:v>12.884518782892044</c:v>
                </c:pt>
                <c:pt idx="92">
                  <c:v>12.946374570424281</c:v>
                </c:pt>
                <c:pt idx="93">
                  <c:v>13.008803504836539</c:v>
                </c:pt>
                <c:pt idx="94">
                  <c:v>13.071800914699674</c:v>
                </c:pt>
                <c:pt idx="95">
                  <c:v>13.135362007040786</c:v>
                </c:pt>
                <c:pt idx="96">
                  <c:v>13.199481865185721</c:v>
                </c:pt>
                <c:pt idx="97">
                  <c:v>13.264155446596858</c:v>
                </c:pt>
                <c:pt idx="98">
                  <c:v>13.329377580707627</c:v>
                </c:pt>
                <c:pt idx="99">
                  <c:v>13.39514296675522</c:v>
                </c:pt>
                <c:pt idx="100">
                  <c:v>13.461446171613016</c:v>
                </c:pt>
                <c:pt idx="101">
                  <c:v>13.528281627624326</c:v>
                </c:pt>
                <c:pt idx="102">
                  <c:v>13.595643630439138</c:v>
                </c:pt>
                <c:pt idx="103">
                  <c:v>13.663526336855499</c:v>
                </c:pt>
                <c:pt idx="104">
                  <c:v>13.731923762667387</c:v>
                </c:pt>
                <c:pt idx="105">
                  <c:v>13.800829780520894</c:v>
                </c:pt>
                <c:pt idx="106">
                  <c:v>13.870238117780582</c:v>
                </c:pt>
                <c:pt idx="107">
                  <c:v>13.940142354408025</c:v>
                </c:pt>
                <c:pt idx="108">
                  <c:v>14.010535920854553</c:v>
                </c:pt>
                <c:pt idx="109">
                  <c:v>14.0814120959703</c:v>
                </c:pt>
                <c:pt idx="110">
                  <c:v>14.15276400493169</c:v>
                </c:pt>
                <c:pt idx="111">
                  <c:v>14.224584617189622</c:v>
                </c:pt>
                <c:pt idx="112">
                  <c:v>14.296866744440633</c:v>
                </c:pt>
                <c:pt idx="113">
                  <c:v>14.369603038623403</c:v>
                </c:pt>
                <c:pt idx="114">
                  <c:v>14.442785989943008</c:v>
                </c:pt>
                <c:pt idx="115">
                  <c:v>14.516407924925447</c:v>
                </c:pt>
                <c:pt idx="116">
                  <c:v>14.590461004504956</c:v>
                </c:pt>
                <c:pt idx="117">
                  <c:v>14.664937222146751</c:v>
                </c:pt>
                <c:pt idx="118">
                  <c:v>14.739828402007912</c:v>
                </c:pt>
                <c:pt idx="119">
                  <c:v>14.815126197139085</c:v>
                </c:pt>
                <c:pt idx="120">
                  <c:v>14.8908220877299</c:v>
                </c:pt>
                <c:pt idx="121">
                  <c:v>14.966907379400913</c:v>
                </c:pt>
                <c:pt idx="122">
                  <c:v>15.043373201545037</c:v>
                </c:pt>
                <c:pt idx="123">
                  <c:v>15.120210505721458</c:v>
                </c:pt>
                <c:pt idx="124">
                  <c:v>15.197410064105062</c:v>
                </c:pt>
                <c:pt idx="125">
                  <c:v>15.274962467994541</c:v>
                </c:pt>
                <c:pt idx="126">
                  <c:v>15.352858126382282</c:v>
                </c:pt>
                <c:pt idx="127">
                  <c:v>15.43108726458928</c:v>
                </c:pt>
                <c:pt idx="128">
                  <c:v>15.509639922968379</c:v>
                </c:pt>
                <c:pt idx="129">
                  <c:v>15.588505955679096</c:v>
                </c:pt>
                <c:pt idx="130">
                  <c:v>15.667675029537477</c:v>
                </c:pt>
                <c:pt idx="131">
                  <c:v>15.747136622944291</c:v>
                </c:pt>
                <c:pt idx="132">
                  <c:v>15.826880024895125</c:v>
                </c:pt>
                <c:pt idx="133">
                  <c:v>15.906894334075803</c:v>
                </c:pt>
                <c:pt idx="134">
                  <c:v>15.987168458046661</c:v>
                </c:pt>
                <c:pt idx="135">
                  <c:v>16.067691112519245</c:v>
                </c:pt>
                <c:pt idx="136">
                  <c:v>16.148450820729035</c:v>
                </c:pt>
                <c:pt idx="137">
                  <c:v>16.229435912907761</c:v>
                </c:pt>
                <c:pt idx="138">
                  <c:v>16.310634525858998</c:v>
                </c:pt>
                <c:pt idx="139">
                  <c:v>16.392034602640603</c:v>
                </c:pt>
                <c:pt idx="140">
                  <c:v>16.473623892357775</c:v>
                </c:pt>
                <c:pt idx="141">
                  <c:v>16.555389950070246</c:v>
                </c:pt>
                <c:pt idx="142">
                  <c:v>16.637320136817404</c:v>
                </c:pt>
                <c:pt idx="143">
                  <c:v>16.719401619764955</c:v>
                </c:pt>
                <c:pt idx="144">
                  <c:v>16.801621372476728</c:v>
                </c:pt>
                <c:pt idx="145">
                  <c:v>16.883966175315368</c:v>
                </c:pt>
                <c:pt idx="146">
                  <c:v>16.966422615975453</c:v>
                </c:pt>
                <c:pt idx="147">
                  <c:v>17.04897709015264</c:v>
                </c:pt>
                <c:pt idx="148">
                  <c:v>17.131615802352428</c:v>
                </c:pt>
                <c:pt idx="149">
                  <c:v>17.214324766842047</c:v>
                </c:pt>
                <c:pt idx="150">
                  <c:v>17.297089808748915</c:v>
                </c:pt>
                <c:pt idx="151">
                  <c:v>17.379896565309146</c:v>
                </c:pt>
                <c:pt idx="152">
                  <c:v>17.462730487269415</c:v>
                </c:pt>
                <c:pt idx="153">
                  <c:v>17.54557684044552</c:v>
                </c:pt>
                <c:pt idx="154">
                  <c:v>17.628420707440835</c:v>
                </c:pt>
                <c:pt idx="155">
                  <c:v>17.711246989527815</c:v>
                </c:pt>
                <c:pt idx="156">
                  <c:v>17.794040408695587</c:v>
                </c:pt>
                <c:pt idx="157">
                  <c:v>17.876785509866608</c:v>
                </c:pt>
                <c:pt idx="158">
                  <c:v>17.959466663285212</c:v>
                </c:pt>
                <c:pt idx="159">
                  <c:v>18.04206806708083</c:v>
                </c:pt>
                <c:pt idx="160">
                  <c:v>18.124573750008405</c:v>
                </c:pt>
                <c:pt idx="161">
                  <c:v>18.20696757436863</c:v>
                </c:pt>
                <c:pt idx="162">
                  <c:v>18.289233239110231</c:v>
                </c:pt>
                <c:pt idx="163">
                  <c:v>18.371354283116577</c:v>
                </c:pt>
                <c:pt idx="164">
                  <c:v>18.453314088678631</c:v>
                </c:pt>
                <c:pt idx="165">
                  <c:v>18.535095885156135</c:v>
                </c:pt>
                <c:pt idx="166">
                  <c:v>18.616682752828776</c:v>
                </c:pt>
                <c:pt idx="167">
                  <c:v>18.698057626938795</c:v>
                </c:pt>
                <c:pt idx="168">
                  <c:v>18.779203301926497</c:v>
                </c:pt>
                <c:pt idx="169">
                  <c:v>18.860102435859691</c:v>
                </c:pt>
                <c:pt idx="170">
                  <c:v>18.940737555058107</c:v>
                </c:pt>
                <c:pt idx="171">
                  <c:v>19.021091058913449</c:v>
                </c:pt>
                <c:pt idx="172">
                  <c:v>19.101145224905679</c:v>
                </c:pt>
                <c:pt idx="173">
                  <c:v>19.180882213815732</c:v>
                </c:pt>
                <c:pt idx="174">
                  <c:v>19.260284075134749</c:v>
                </c:pt>
                <c:pt idx="175">
                  <c:v>19.33933275266963</c:v>
                </c:pt>
                <c:pt idx="176">
                  <c:v>19.418010090344495</c:v>
                </c:pt>
                <c:pt idx="177">
                  <c:v>19.496297838197236</c:v>
                </c:pt>
                <c:pt idx="178">
                  <c:v>19.57417765857036</c:v>
                </c:pt>
                <c:pt idx="179">
                  <c:v>19.651631132494678</c:v>
                </c:pt>
                <c:pt idx="180">
                  <c:v>19.728639766264532</c:v>
                </c:pt>
                <c:pt idx="181">
                  <c:v>19.80518499820257</c:v>
                </c:pt>
                <c:pt idx="182">
                  <c:v>19.881248205612088</c:v>
                </c:pt>
                <c:pt idx="183">
                  <c:v>19.956810711914567</c:v>
                </c:pt>
                <c:pt idx="184">
                  <c:v>20.031853793969578</c:v>
                </c:pt>
                <c:pt idx="185">
                  <c:v>20.106358689574265</c:v>
                </c:pt>
                <c:pt idx="186">
                  <c:v>20.180306605138984</c:v>
                </c:pt>
                <c:pt idx="187">
                  <c:v>20.253678723535522</c:v>
                </c:pt>
                <c:pt idx="188">
                  <c:v>20.326456212114</c:v>
                </c:pt>
                <c:pt idx="189">
                  <c:v>20.398620230884237</c:v>
                </c:pt>
                <c:pt idx="190">
                  <c:v>20.47015194085704</c:v>
                </c:pt>
                <c:pt idx="191">
                  <c:v>20.541032512540504</c:v>
                </c:pt>
                <c:pt idx="192">
                  <c:v>20.61124313458626</c:v>
                </c:pt>
                <c:pt idx="193">
                  <c:v>20.680765022580093</c:v>
                </c:pt>
                <c:pt idx="194">
                  <c:v>20.749579427971156</c:v>
                </c:pt>
                <c:pt idx="195">
                  <c:v>20.817667647133714</c:v>
                </c:pt>
                <c:pt idx="196">
                  <c:v>20.885011030554903</c:v>
                </c:pt>
                <c:pt idx="197">
                  <c:v>20.951590992141895</c:v>
                </c:pt>
                <c:pt idx="198">
                  <c:v>21.017389018641349</c:v>
                </c:pt>
                <c:pt idx="199">
                  <c:v>21.082386679163825</c:v>
                </c:pt>
                <c:pt idx="200">
                  <c:v>21.146565634805651</c:v>
                </c:pt>
                <c:pt idx="201">
                  <c:v>21.209907648360176</c:v>
                </c:pt>
                <c:pt idx="202">
                  <c:v>21.272394594110352</c:v>
                </c:pt>
                <c:pt idx="203">
                  <c:v>21.33400846769419</c:v>
                </c:pt>
                <c:pt idx="204">
                  <c:v>21.394731396034228</c:v>
                </c:pt>
                <c:pt idx="205">
                  <c:v>21.45454564732232</c:v>
                </c:pt>
                <c:pt idx="206">
                  <c:v>21.513433641050195</c:v>
                </c:pt>
                <c:pt idx="207">
                  <c:v>21.571377958076656</c:v>
                </c:pt>
                <c:pt idx="208">
                  <c:v>21.628361350721555</c:v>
                </c:pt>
                <c:pt idx="209">
                  <c:v>21.684366752876734</c:v>
                </c:pt>
                <c:pt idx="210">
                  <c:v>21.739377290123933</c:v>
                </c:pt>
                <c:pt idx="211">
                  <c:v>21.793376289849267</c:v>
                </c:pt>
                <c:pt idx="212">
                  <c:v>21.846347291344003</c:v>
                </c:pt>
                <c:pt idx="213">
                  <c:v>21.898274055881</c:v>
                </c:pt>
                <c:pt idx="214">
                  <c:v>21.949140576756079</c:v>
                </c:pt>
                <c:pt idx="215">
                  <c:v>21.998931089283602</c:v>
                </c:pt>
                <c:pt idx="216">
                  <c:v>22.047630080735178</c:v>
                </c:pt>
                <c:pt idx="217">
                  <c:v>22.095222300210629</c:v>
                </c:pt>
                <c:pt idx="218">
                  <c:v>22.141692768430048</c:v>
                </c:pt>
                <c:pt idx="219">
                  <c:v>22.187026787435762</c:v>
                </c:pt>
                <c:pt idx="220">
                  <c:v>22.231209950193232</c:v>
                </c:pt>
                <c:pt idx="221">
                  <c:v>22.274228150079413</c:v>
                </c:pt>
                <c:pt idx="222">
                  <c:v>22.31606759024767</c:v>
                </c:pt>
                <c:pt idx="223">
                  <c:v>22.356714792857947</c:v>
                </c:pt>
                <c:pt idx="224">
                  <c:v>22.396156608161114</c:v>
                </c:pt>
                <c:pt idx="225">
                  <c:v>22.434380223426455</c:v>
                </c:pt>
                <c:pt idx="226">
                  <c:v>22.471373171701401</c:v>
                </c:pt>
                <c:pt idx="227">
                  <c:v>22.507123340392575</c:v>
                </c:pt>
                <c:pt idx="228">
                  <c:v>22.541618979657439</c:v>
                </c:pt>
                <c:pt idx="229">
                  <c:v>22.574848710596079</c:v>
                </c:pt>
                <c:pt idx="230">
                  <c:v>22.606801533232566</c:v>
                </c:pt>
                <c:pt idx="231">
                  <c:v>22.637466834275838</c:v>
                </c:pt>
                <c:pt idx="232">
                  <c:v>22.666834394649918</c:v>
                </c:pt>
                <c:pt idx="233">
                  <c:v>22.694894396783869</c:v>
                </c:pt>
                <c:pt idx="234">
                  <c:v>22.721637431651857</c:v>
                </c:pt>
                <c:pt idx="235">
                  <c:v>22.747054505553994</c:v>
                </c:pt>
                <c:pt idx="236">
                  <c:v>22.77113704662916</c:v>
                </c:pt>
                <c:pt idx="237">
                  <c:v>22.79387691109098</c:v>
                </c:pt>
                <c:pt idx="238">
                  <c:v>22.815266389178589</c:v>
                </c:pt>
                <c:pt idx="239">
                  <c:v>22.835298210814369</c:v>
                </c:pt>
                <c:pt idx="240">
                  <c:v>22.853965550960694</c:v>
                </c:pt>
                <c:pt idx="241">
                  <c:v>22.871262034668689</c:v>
                </c:pt>
                <c:pt idx="242">
                  <c:v>22.887181741811894</c:v>
                </c:pt>
                <c:pt idx="243">
                  <c:v>22.901719211498492</c:v>
                </c:pt>
                <c:pt idx="244">
                  <c:v>22.914869446155862</c:v>
                </c:pt>
                <c:pt idx="245">
                  <c:v>22.92662791528198</c:v>
                </c:pt>
                <c:pt idx="246">
                  <c:v>22.936990558858295</c:v>
                </c:pt>
                <c:pt idx="247">
                  <c:v>22.945953790419463</c:v>
                </c:pt>
                <c:pt idx="248">
                  <c:v>22.953514499775505</c:v>
                </c:pt>
                <c:pt idx="249">
                  <c:v>22.959670055382752</c:v>
                </c:pt>
                <c:pt idx="250">
                  <c:v>22.96441830636002</c:v>
                </c:pt>
                <c:pt idx="251">
                  <c:v>22.967757584147343</c:v>
                </c:pt>
                <c:pt idx="252">
                  <c:v>22.969686703804793</c:v>
                </c:pt>
                <c:pt idx="253">
                  <c:v>22.970204964949641</c:v>
                </c:pt>
                <c:pt idx="254">
                  <c:v>22.969312152330332</c:v>
                </c:pt>
                <c:pt idx="255">
                  <c:v>22.967008536036637</c:v>
                </c:pt>
                <c:pt idx="256">
                  <c:v>22.963294871345489</c:v>
                </c:pt>
                <c:pt idx="257">
                  <c:v>22.958172398202741</c:v>
                </c:pt>
                <c:pt idx="258">
                  <c:v>22.951642840341481</c:v>
                </c:pt>
                <c:pt idx="259">
                  <c:v>22.943708404038219</c:v>
                </c:pt>
                <c:pt idx="260">
                  <c:v>22.934371776508417</c:v>
                </c:pt>
                <c:pt idx="261">
                  <c:v>22.923636123943819</c:v>
                </c:pt>
                <c:pt idx="262">
                  <c:v>22.911505089194065</c:v>
                </c:pt>
                <c:pt idx="263">
                  <c:v>22.897982789095895</c:v>
                </c:pt>
                <c:pt idx="264">
                  <c:v>22.883073811453549</c:v>
                </c:pt>
                <c:pt idx="265">
                  <c:v>22.866783211674583</c:v>
                </c:pt>
                <c:pt idx="266">
                  <c:v>22.849116509065613</c:v>
                </c:pt>
                <c:pt idx="267">
                  <c:v>22.830079682793141</c:v>
                </c:pt>
                <c:pt idx="268">
                  <c:v>22.809679167514954</c:v>
                </c:pt>
                <c:pt idx="269">
                  <c:v>22.787921848688061</c:v>
                </c:pt>
                <c:pt idx="270">
                  <c:v>22.764815057559478</c:v>
                </c:pt>
                <c:pt idx="271">
                  <c:v>22.740366565846781</c:v>
                </c:pt>
                <c:pt idx="272">
                  <c:v>22.714584580115439</c:v>
                </c:pt>
                <c:pt idx="273">
                  <c:v>22.687477735860632</c:v>
                </c:pt>
                <c:pt idx="274">
                  <c:v>22.659055091301365</c:v>
                </c:pt>
                <c:pt idx="275">
                  <c:v>22.629326120895232</c:v>
                </c:pt>
                <c:pt idx="276">
                  <c:v>22.598300708582329</c:v>
                </c:pt>
                <c:pt idx="277">
                  <c:v>22.565989140767353</c:v>
                </c:pt>
                <c:pt idx="278">
                  <c:v>22.532402099048948</c:v>
                </c:pt>
                <c:pt idx="279">
                  <c:v>22.497550652705915</c:v>
                </c:pt>
                <c:pt idx="280">
                  <c:v>22.461446250949848</c:v>
                </c:pt>
                <c:pt idx="281">
                  <c:v>22.424100714954399</c:v>
                </c:pt>
                <c:pt idx="282">
                  <c:v>22.385526229671108</c:v>
                </c:pt>
                <c:pt idx="283">
                  <c:v>22.345735335442335</c:v>
                </c:pt>
                <c:pt idx="284">
                  <c:v>22.30474091942186</c:v>
                </c:pt>
                <c:pt idx="285">
                  <c:v>22.262556206813734</c:v>
                </c:pt>
                <c:pt idx="286">
                  <c:v>22.219194751940393</c:v>
                </c:pt>
                <c:pt idx="287">
                  <c:v>22.174670429150851</c:v>
                </c:pt>
                <c:pt idx="288">
                  <c:v>22.128997423580138</c:v>
                </c:pt>
                <c:pt idx="289">
                  <c:v>22.082190221771086</c:v>
                </c:pt>
                <c:pt idx="290">
                  <c:v>22.034263602169588</c:v>
                </c:pt>
                <c:pt idx="291">
                  <c:v>21.98523262550464</c:v>
                </c:pt>
                <c:pt idx="292">
                  <c:v>21.935112625064328</c:v>
                </c:pt>
                <c:pt idx="293">
                  <c:v>21.883919196879038</c:v>
                </c:pt>
                <c:pt idx="294">
                  <c:v>21.831668189823034</c:v>
                </c:pt>
                <c:pt idx="295">
                  <c:v>21.778375695645614</c:v>
                </c:pt>
                <c:pt idx="296">
                  <c:v>21.7240580389429</c:v>
                </c:pt>
                <c:pt idx="297">
                  <c:v>21.668731767081272</c:v>
                </c:pt>
                <c:pt idx="298">
                  <c:v>21.612413640083417</c:v>
                </c:pt>
                <c:pt idx="299">
                  <c:v>21.555120620487692</c:v>
                </c:pt>
                <c:pt idx="300">
                  <c:v>21.496869863191574</c:v>
                </c:pt>
                <c:pt idx="301">
                  <c:v>21.43767870528962</c:v>
                </c:pt>
                <c:pt idx="302">
                  <c:v>21.377564655916377</c:v>
                </c:pt>
                <c:pt idx="303">
                  <c:v>21.316545386104323</c:v>
                </c:pt>
                <c:pt idx="304">
                  <c:v>21.254638718666936</c:v>
                </c:pt>
                <c:pt idx="305">
                  <c:v>21.191862618116552</c:v>
                </c:pt>
                <c:pt idx="306">
                  <c:v>21.128235180626696</c:v>
                </c:pt>
                <c:pt idx="307">
                  <c:v>21.063774624048065</c:v>
                </c:pt>
                <c:pt idx="308">
                  <c:v>20.998499277987445</c:v>
                </c:pt>
                <c:pt idx="309">
                  <c:v>20.932427573958194</c:v>
                </c:pt>
                <c:pt idx="310">
                  <c:v>20.865578035611062</c:v>
                </c:pt>
                <c:pt idx="311">
                  <c:v>20.797969269053485</c:v>
                </c:pt>
                <c:pt idx="312">
                  <c:v>20.729619953265534</c:v>
                </c:pt>
                <c:pt idx="313">
                  <c:v>20.660548830620133</c:v>
                </c:pt>
                <c:pt idx="314">
                  <c:v>20.590774697515087</c:v>
                </c:pt>
                <c:pt idx="315">
                  <c:v>20.520316395124041</c:v>
                </c:pt>
                <c:pt idx="316">
                  <c:v>20.449192800273238</c:v>
                </c:pt>
                <c:pt idx="317">
                  <c:v>20.377422816450562</c:v>
                </c:pt>
                <c:pt idx="318">
                  <c:v>20.305025364953178</c:v>
                </c:pt>
                <c:pt idx="319">
                  <c:v>20.232019376179675</c:v>
                </c:pt>
                <c:pt idx="320">
                  <c:v>20.158423781072237</c:v>
                </c:pt>
                <c:pt idx="321">
                  <c:v>20.08425750271422</c:v>
                </c:pt>
                <c:pt idx="322">
                  <c:v>20.009539448088077</c:v>
                </c:pt>
                <c:pt idx="323">
                  <c:v>19.934288499998228</c:v>
                </c:pt>
                <c:pt idx="324">
                  <c:v>19.858523509163323</c:v>
                </c:pt>
                <c:pt idx="325">
                  <c:v>19.782263286481722</c:v>
                </c:pt>
                <c:pt idx="326">
                  <c:v>19.705526595474151</c:v>
                </c:pt>
                <c:pt idx="327">
                  <c:v>19.628332144906665</c:v>
                </c:pt>
                <c:pt idx="328">
                  <c:v>19.550698581597157</c:v>
                </c:pt>
                <c:pt idx="329">
                  <c:v>19.47264448340815</c:v>
                </c:pt>
                <c:pt idx="330">
                  <c:v>19.394188352428291</c:v>
                </c:pt>
                <c:pt idx="331">
                  <c:v>19.315348608344792</c:v>
                </c:pt>
                <c:pt idx="332">
                  <c:v>19.236143582008634</c:v>
                </c:pt>
                <c:pt idx="333">
                  <c:v>19.156591509194147</c:v>
                </c:pt>
                <c:pt idx="334">
                  <c:v>19.076710524554333</c:v>
                </c:pt>
                <c:pt idx="335">
                  <c:v>18.996518655772817</c:v>
                </c:pt>
                <c:pt idx="336">
                  <c:v>18.916033817913362</c:v>
                </c:pt>
                <c:pt idx="337">
                  <c:v>18.835273807967301</c:v>
                </c:pt>
                <c:pt idx="338">
                  <c:v>18.754256299599277</c:v>
                </c:pt>
                <c:pt idx="339">
                  <c:v>18.672998838091097</c:v>
                </c:pt>
                <c:pt idx="340">
                  <c:v>18.591518835483665</c:v>
                </c:pt>
                <c:pt idx="341">
                  <c:v>18.509833565916345</c:v>
                </c:pt>
                <c:pt idx="342">
                  <c:v>18.427960161163135</c:v>
                </c:pt>
                <c:pt idx="343">
                  <c:v>18.345915606364716</c:v>
                </c:pt>
                <c:pt idx="344">
                  <c:v>18.263716735955239</c:v>
                </c:pt>
                <c:pt idx="345">
                  <c:v>18.181380229782523</c:v>
                </c:pt>
                <c:pt idx="346">
                  <c:v>18.098922609420129</c:v>
                </c:pt>
                <c:pt idx="347">
                  <c:v>18.016360234669598</c:v>
                </c:pt>
                <c:pt idx="348">
                  <c:v>17.933709300251035</c:v>
                </c:pt>
                <c:pt idx="349">
                  <c:v>17.850985832679861</c:v>
                </c:pt>
                <c:pt idx="350">
                  <c:v>17.768205687327658</c:v>
                </c:pt>
                <c:pt idx="351">
                  <c:v>17.685384545664682</c:v>
                </c:pt>
                <c:pt idx="352">
                  <c:v>17.602537912681527</c:v>
                </c:pt>
                <c:pt idx="353">
                  <c:v>17.519681114487369</c:v>
                </c:pt>
                <c:pt idx="354">
                  <c:v>17.436829296081999</c:v>
                </c:pt>
                <c:pt idx="355">
                  <c:v>17.35399741929875</c:v>
                </c:pt>
                <c:pt idx="356">
                  <c:v>17.271200260915407</c:v>
                </c:pt>
                <c:pt idx="357">
                  <c:v>17.188452410929951</c:v>
                </c:pt>
                <c:pt idx="358">
                  <c:v>17.105768270998006</c:v>
                </c:pt>
                <c:pt idx="359">
                  <c:v>17.02316205302871</c:v>
                </c:pt>
                <c:pt idx="360">
                  <c:v>16.940647777935745</c:v>
                </c:pt>
                <c:pt idx="361">
                  <c:v>16.858239274539983</c:v>
                </c:pt>
                <c:pt idx="362">
                  <c:v>16.775950178620491</c:v>
                </c:pt>
                <c:pt idx="363">
                  <c:v>16.693793932110164</c:v>
                </c:pt>
                <c:pt idx="364">
                  <c:v>16.611783782432624</c:v>
                </c:pt>
                <c:pt idx="365">
                  <c:v>16.529932781976601</c:v>
                </c:pt>
                <c:pt idx="366">
                  <c:v>16.448253787704314</c:v>
                </c:pt>
                <c:pt idx="367">
                  <c:v>16.36675946089008</c:v>
                </c:pt>
                <c:pt idx="368">
                  <c:v>16.28546226698553</c:v>
                </c:pt>
                <c:pt idx="369">
                  <c:v>16.204374475607676</c:v>
                </c:pt>
                <c:pt idx="370">
                  <c:v>16.1235081606462</c:v>
                </c:pt>
                <c:pt idx="371">
                  <c:v>16.042875200486147</c:v>
                </c:pt>
                <c:pt idx="372">
                  <c:v>15.962487278342383</c:v>
                </c:pt>
                <c:pt idx="373">
                  <c:v>15.882355882702111</c:v>
                </c:pt>
                <c:pt idx="374">
                  <c:v>15.80249230787169</c:v>
                </c:pt>
                <c:pt idx="375">
                  <c:v>15.722907654624127</c:v>
                </c:pt>
                <c:pt idx="376">
                  <c:v>15.643612830943585</c:v>
                </c:pt>
                <c:pt idx="377">
                  <c:v>15.564618552863218</c:v>
                </c:pt>
                <c:pt idx="378">
                  <c:v>15.485935345392791</c:v>
                </c:pt>
                <c:pt idx="379">
                  <c:v>15.407573543532443</c:v>
                </c:pt>
                <c:pt idx="380">
                  <c:v>15.329543293369126</c:v>
                </c:pt>
                <c:pt idx="381">
                  <c:v>15.251854553252135</c:v>
                </c:pt>
                <c:pt idx="382">
                  <c:v>15.174517095044319</c:v>
                </c:pt>
                <c:pt idx="383">
                  <c:v>15.09754050544557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'Traj 3'!$I$14</c15:f>
                <c15:dlblRangeCache>
                  <c:ptCount val="1"/>
                  <c:pt idx="0">
                    <c:v>59.4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180-C6F7-4A6C-AE91-CA0DA4CFA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114744"/>
        <c:axId val="1"/>
      </c:scatterChart>
      <c:valAx>
        <c:axId val="185114744"/>
        <c:scaling>
          <c:orientation val="minMax"/>
          <c:max val="5000"/>
          <c:min val="-5000"/>
        </c:scaling>
        <c:delete val="0"/>
        <c:axPos val="b"/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x (km East)</a:t>
                </a:r>
              </a:p>
            </c:rich>
          </c:tx>
          <c:layout>
            <c:manualLayout>
              <c:xMode val="edge"/>
              <c:yMode val="edge"/>
              <c:x val="0.46547117056345227"/>
              <c:y val="0.9733278849403640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81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"/>
        <c:crossBetween val="midCat"/>
        <c:majorUnit val="1000"/>
        <c:minorUnit val="40"/>
      </c:valAx>
      <c:valAx>
        <c:axId val="1"/>
        <c:scaling>
          <c:orientation val="minMax"/>
          <c:max val="60"/>
          <c:min val="-60"/>
        </c:scaling>
        <c:delete val="0"/>
        <c:axPos val="l"/>
        <c:majorGridlines>
          <c:spPr>
            <a:ln w="6350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y (latitude, deg)</a:t>
                </a:r>
              </a:p>
            </c:rich>
          </c:tx>
          <c:layout>
            <c:manualLayout>
              <c:xMode val="edge"/>
              <c:yMode val="edge"/>
              <c:x val="5.6904708272144527E-3"/>
              <c:y val="0.345779272017271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14744"/>
        <c:crossesAt val="0"/>
        <c:crossBetween val="midCat"/>
        <c:majorUnit val="10"/>
        <c:minorUnit val="10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NZ" sz="1200"/>
              <a:t>P-grad slope,</a:t>
            </a:r>
            <a:r>
              <a:rPr lang="en-NZ" sz="1200" baseline="0"/>
              <a:t> eq to pole</a:t>
            </a:r>
            <a:r>
              <a:rPr lang="en-NZ" sz="1200" b="0" i="0" u="none" strike="noStrike" baseline="0"/>
              <a:t> </a:t>
            </a:r>
            <a:endParaRPr lang="en-NZ" sz="1200"/>
          </a:p>
        </c:rich>
      </c:tx>
      <c:layout>
        <c:manualLayout>
          <c:xMode val="edge"/>
          <c:yMode val="edge"/>
          <c:x val="0.18877038336917823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604111986001749E-2"/>
          <c:y val="0.20168562374772908"/>
          <c:w val="0.9223958880139983"/>
          <c:h val="0.64513020303441426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'Traj 3'!$U$72:$U$87</c:f>
              <c:numCache>
                <c:formatCode>General</c:formatCode>
                <c:ptCount val="16"/>
                <c:pt idx="0">
                  <c:v>-45</c:v>
                </c:pt>
                <c:pt idx="1">
                  <c:v>-36</c:v>
                </c:pt>
                <c:pt idx="2">
                  <c:v>-27</c:v>
                </c:pt>
                <c:pt idx="3">
                  <c:v>-18</c:v>
                </c:pt>
                <c:pt idx="4">
                  <c:v>-9</c:v>
                </c:pt>
                <c:pt idx="5">
                  <c:v>0</c:v>
                </c:pt>
                <c:pt idx="6">
                  <c:v>9</c:v>
                </c:pt>
                <c:pt idx="7">
                  <c:v>18</c:v>
                </c:pt>
                <c:pt idx="8">
                  <c:v>27</c:v>
                </c:pt>
                <c:pt idx="9">
                  <c:v>36</c:v>
                </c:pt>
                <c:pt idx="10">
                  <c:v>45</c:v>
                </c:pt>
                <c:pt idx="11">
                  <c:v>54</c:v>
                </c:pt>
                <c:pt idx="12">
                  <c:v>63</c:v>
                </c:pt>
                <c:pt idx="13">
                  <c:v>72</c:v>
                </c:pt>
                <c:pt idx="14">
                  <c:v>81</c:v>
                </c:pt>
                <c:pt idx="15">
                  <c:v>90</c:v>
                </c:pt>
              </c:numCache>
            </c:numRef>
          </c:xVal>
          <c:yVal>
            <c:numRef>
              <c:f>'Traj 3'!$V$72:$V$87</c:f>
              <c:numCache>
                <c:formatCode>0.0000</c:formatCode>
                <c:ptCount val="16"/>
                <c:pt idx="0">
                  <c:v>5.0778437933203168E-3</c:v>
                </c:pt>
                <c:pt idx="1">
                  <c:v>8.3444615365500519E-3</c:v>
                </c:pt>
                <c:pt idx="2">
                  <c:v>1.3683618657050386E-2</c:v>
                </c:pt>
                <c:pt idx="3">
                  <c:v>2.2361969193544173E-2</c:v>
                </c:pt>
                <c:pt idx="4">
                  <c:v>3.6341460146782384E-2</c:v>
                </c:pt>
                <c:pt idx="5">
                  <c:v>5.8536902874367899E-2</c:v>
                </c:pt>
                <c:pt idx="6">
                  <c:v>9.2980194522299817E-2</c:v>
                </c:pt>
                <c:pt idx="7">
                  <c:v>0.14457775046587726</c:v>
                </c:pt>
                <c:pt idx="8">
                  <c:v>0.21792873238451507</c:v>
                </c:pt>
                <c:pt idx="9">
                  <c:v>0.31479902333468435</c:v>
                </c:pt>
                <c:pt idx="10">
                  <c:v>0.43099866743180942</c:v>
                </c:pt>
                <c:pt idx="11">
                  <c:v>0.55532805526236895</c:v>
                </c:pt>
                <c:pt idx="12">
                  <c:v>0.67309617772223207</c:v>
                </c:pt>
                <c:pt idx="13">
                  <c:v>0.77245438280718393</c:v>
                </c:pt>
                <c:pt idx="14">
                  <c:v>0.84841485121071314</c:v>
                </c:pt>
                <c:pt idx="15">
                  <c:v>0.90222740014920078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F6A-4AF9-B310-C81E40B47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116384"/>
        <c:axId val="1"/>
      </c:scatterChart>
      <c:valAx>
        <c:axId val="185116384"/>
        <c:scaling>
          <c:orientation val="minMax"/>
          <c:max val="90"/>
          <c:min val="-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116384"/>
        <c:crosses val="autoZero"/>
        <c:crossBetween val="midCat"/>
        <c:maj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Air-parcel trajectory under Geostrophic Adjustment with varying Coriolis parameter</a:t>
            </a:r>
          </a:p>
        </c:rich>
      </c:tx>
      <c:layout>
        <c:manualLayout>
          <c:xMode val="edge"/>
          <c:yMode val="edge"/>
          <c:x val="0.17051693723069034"/>
          <c:y val="1.13122296466186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289915674488305E-2"/>
          <c:y val="5.0778895175083355E-2"/>
          <c:w val="0.92077327447804524"/>
          <c:h val="0.90761255002566565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  <a:tailEnd type="arrow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0.15787036605414198"/>
                  <c:y val="-0.14550264401689736"/>
                </c:manualLayout>
              </c:layout>
              <c:tx>
                <c:rich>
                  <a:bodyPr/>
                  <a:lstStyle/>
                  <a:p>
                    <a:fld id="{8D1A8CC5-9113-463E-93A1-8EAF00B4EE52}" type="CELLRANGE">
                      <a:rPr lang="en-US"/>
                      <a:pPr/>
                      <a:t>[CELLRANGE]</a:t>
                    </a:fld>
                    <a:endParaRPr lang="en-N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B0B-41BF-8991-69B15871304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0B-41BF-8991-69B15871304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B0B-41BF-8991-69B15871304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B0B-41BF-8991-69B15871304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B0B-41BF-8991-69B15871304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B0B-41BF-8991-69B15871304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B0B-41BF-8991-69B15871304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B0B-41BF-8991-69B15871304F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B0B-41BF-8991-69B15871304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B0B-41BF-8991-69B15871304F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B0B-41BF-8991-69B15871304F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B0B-41BF-8991-69B15871304F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B0B-41BF-8991-69B15871304F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B0B-41BF-8991-69B15871304F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B0B-41BF-8991-69B15871304F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B0B-41BF-8991-69B15871304F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B0B-41BF-8991-69B15871304F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B0B-41BF-8991-69B15871304F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B0B-41BF-8991-69B15871304F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B0B-41BF-8991-69B15871304F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B0B-41BF-8991-69B15871304F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B0B-41BF-8991-69B15871304F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B0B-41BF-8991-69B15871304F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B0B-41BF-8991-69B15871304F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2B0B-41BF-8991-69B15871304F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2B0B-41BF-8991-69B15871304F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2B0B-41BF-8991-69B15871304F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2B0B-41BF-8991-69B15871304F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2B0B-41BF-8991-69B15871304F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2B0B-41BF-8991-69B15871304F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2B0B-41BF-8991-69B15871304F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2B0B-41BF-8991-69B15871304F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2B0B-41BF-8991-69B15871304F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2B0B-41BF-8991-69B15871304F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2B0B-41BF-8991-69B15871304F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2B0B-41BF-8991-69B15871304F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2B0B-41BF-8991-69B15871304F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2B0B-41BF-8991-69B15871304F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2B0B-41BF-8991-69B15871304F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2B0B-41BF-8991-69B15871304F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2B0B-41BF-8991-69B15871304F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2B0B-41BF-8991-69B15871304F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2B0B-41BF-8991-69B15871304F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2B0B-41BF-8991-69B15871304F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2B0B-41BF-8991-69B15871304F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2B0B-41BF-8991-69B15871304F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2B0B-41BF-8991-69B15871304F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2B0B-41BF-8991-69B15871304F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2B0B-41BF-8991-69B15871304F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2B0B-41BF-8991-69B15871304F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2B0B-41BF-8991-69B15871304F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2B0B-41BF-8991-69B15871304F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2B0B-41BF-8991-69B15871304F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2B0B-41BF-8991-69B15871304F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2B0B-41BF-8991-69B15871304F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2B0B-41BF-8991-69B15871304F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2B0B-41BF-8991-69B15871304F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2B0B-41BF-8991-69B15871304F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2B0B-41BF-8991-69B15871304F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2B0B-41BF-8991-69B15871304F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2B0B-41BF-8991-69B15871304F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2B0B-41BF-8991-69B15871304F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2B0B-41BF-8991-69B15871304F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2B0B-41BF-8991-69B15871304F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2B0B-41BF-8991-69B15871304F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2B0B-41BF-8991-69B15871304F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2B0B-41BF-8991-69B15871304F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2B0B-41BF-8991-69B15871304F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2B0B-41BF-8991-69B15871304F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2B0B-41BF-8991-69B15871304F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2B0B-41BF-8991-69B15871304F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2B0B-41BF-8991-69B15871304F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2B0B-41BF-8991-69B15871304F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2B0B-41BF-8991-69B15871304F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2B0B-41BF-8991-69B15871304F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2B0B-41BF-8991-69B15871304F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2B0B-41BF-8991-69B15871304F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2B0B-41BF-8991-69B15871304F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2B0B-41BF-8991-69B15871304F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2B0B-41BF-8991-69B15871304F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2B0B-41BF-8991-69B15871304F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2B0B-41BF-8991-69B15871304F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2B0B-41BF-8991-69B15871304F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2B0B-41BF-8991-69B15871304F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2B0B-41BF-8991-69B15871304F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2B0B-41BF-8991-69B15871304F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6-2B0B-41BF-8991-69B15871304F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2B0B-41BF-8991-69B15871304F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2B0B-41BF-8991-69B15871304F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2B0B-41BF-8991-69B15871304F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2B0B-41BF-8991-69B15871304F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2B0B-41BF-8991-69B15871304F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C-2B0B-41BF-8991-69B15871304F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2B0B-41BF-8991-69B15871304F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2B0B-41BF-8991-69B15871304F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2B0B-41BF-8991-69B15871304F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2B0B-41BF-8991-69B15871304F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2B0B-41BF-8991-69B15871304F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2-2B0B-41BF-8991-69B15871304F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2B0B-41BF-8991-69B15871304F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2B0B-41BF-8991-69B15871304F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2B0B-41BF-8991-69B15871304F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2B0B-41BF-8991-69B15871304F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2B0B-41BF-8991-69B15871304F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2B0B-41BF-8991-69B15871304F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2B0B-41BF-8991-69B15871304F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2B0B-41BF-8991-69B15871304F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2B0B-41BF-8991-69B15871304F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2B0B-41BF-8991-69B15871304F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2B0B-41BF-8991-69B15871304F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2B0B-41BF-8991-69B15871304F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2B0B-41BF-8991-69B15871304F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2B0B-41BF-8991-69B15871304F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2B0B-41BF-8991-69B15871304F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2B0B-41BF-8991-69B15871304F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3-2B0B-41BF-8991-69B15871304F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4-2B0B-41BF-8991-69B15871304F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5-2B0B-41BF-8991-69B15871304F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6-2B0B-41BF-8991-69B15871304F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7-2B0B-41BF-8991-69B15871304F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8-2B0B-41BF-8991-69B15871304F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9-2B0B-41BF-8991-69B15871304F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A-2B0B-41BF-8991-69B15871304F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B-2B0B-41BF-8991-69B15871304F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C-2B0B-41BF-8991-69B15871304F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D-2B0B-41BF-8991-69B15871304F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E-2B0B-41BF-8991-69B15871304F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F-2B0B-41BF-8991-69B15871304F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0-2B0B-41BF-8991-69B15871304F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1-2B0B-41BF-8991-69B15871304F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2-2B0B-41BF-8991-69B15871304F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3-2B0B-41BF-8991-69B15871304F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4-2B0B-41BF-8991-69B15871304F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5-2B0B-41BF-8991-69B15871304F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6-2B0B-41BF-8991-69B15871304F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7-2B0B-41BF-8991-69B15871304F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8-2B0B-41BF-8991-69B15871304F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9-2B0B-41BF-8991-69B15871304F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A-2B0B-41BF-8991-69B15871304F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B-2B0B-41BF-8991-69B15871304F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C-2B0B-41BF-8991-69B15871304F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D-2B0B-41BF-8991-69B15871304F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E-2B0B-41BF-8991-69B15871304F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F-2B0B-41BF-8991-69B15871304F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0-2B0B-41BF-8991-69B15871304F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1-2B0B-41BF-8991-69B15871304F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2-2B0B-41BF-8991-69B15871304F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3-2B0B-41BF-8991-69B15871304F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4-2B0B-41BF-8991-69B15871304F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5-2B0B-41BF-8991-69B15871304F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6-2B0B-41BF-8991-69B15871304F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7-2B0B-41BF-8991-69B15871304F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8-2B0B-41BF-8991-69B15871304F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9-2B0B-41BF-8991-69B15871304F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A-2B0B-41BF-8991-69B15871304F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B-2B0B-41BF-8991-69B15871304F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C-2B0B-41BF-8991-69B15871304F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D-2B0B-41BF-8991-69B15871304F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E-2B0B-41BF-8991-69B15871304F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F-2B0B-41BF-8991-69B15871304F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0-2B0B-41BF-8991-69B15871304F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1-2B0B-41BF-8991-69B15871304F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2-2B0B-41BF-8991-69B15871304F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3-2B0B-41BF-8991-69B15871304F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4-2B0B-41BF-8991-69B15871304F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5-2B0B-41BF-8991-69B15871304F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6-2B0B-41BF-8991-69B15871304F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7-2B0B-41BF-8991-69B15871304F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8-2B0B-41BF-8991-69B15871304F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9-2B0B-41BF-8991-69B15871304F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A-2B0B-41BF-8991-69B15871304F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B-2B0B-41BF-8991-69B15871304F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C-2B0B-41BF-8991-69B15871304F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D-2B0B-41BF-8991-69B15871304F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E-2B0B-41BF-8991-69B15871304F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F-2B0B-41BF-8991-69B15871304F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0-2B0B-41BF-8991-69B15871304F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1-2B0B-41BF-8991-69B15871304F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2-2B0B-41BF-8991-69B15871304F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3-2B0B-41BF-8991-69B15871304F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4-2B0B-41BF-8991-69B15871304F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5-2B0B-41BF-8991-69B15871304F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6-2B0B-41BF-8991-69B15871304F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7-2B0B-41BF-8991-69B15871304F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8-2B0B-41BF-8991-69B15871304F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9-2B0B-41BF-8991-69B15871304F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A-2B0B-41BF-8991-69B15871304F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B-2B0B-41BF-8991-69B15871304F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C-2B0B-41BF-8991-69B15871304F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D-2B0B-41BF-8991-69B15871304F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E-2B0B-41BF-8991-69B15871304F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F-2B0B-41BF-8991-69B15871304F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0-2B0B-41BF-8991-69B15871304F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1-2B0B-41BF-8991-69B15871304F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2-2B0B-41BF-8991-69B15871304F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3-2B0B-41BF-8991-69B15871304F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4-2B0B-41BF-8991-69B15871304F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5-2B0B-41BF-8991-69B15871304F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6-2B0B-41BF-8991-69B15871304F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7-2B0B-41BF-8991-69B15871304F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8-2B0B-41BF-8991-69B15871304F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9-2B0B-41BF-8991-69B15871304F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A-2B0B-41BF-8991-69B15871304F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B-2B0B-41BF-8991-69B15871304F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C-2B0B-41BF-8991-69B15871304F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D-2B0B-41BF-8991-69B15871304F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E-2B0B-41BF-8991-69B15871304F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F-2B0B-41BF-8991-69B15871304F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0-2B0B-41BF-8991-69B15871304F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1-2B0B-41BF-8991-69B15871304F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2-2B0B-41BF-8991-69B15871304F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3-2B0B-41BF-8991-69B15871304F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4-2B0B-41BF-8991-69B15871304F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5-2B0B-41BF-8991-69B15871304F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6-2B0B-41BF-8991-69B15871304F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7-2B0B-41BF-8991-69B15871304F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8-2B0B-41BF-8991-69B15871304F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9-2B0B-41BF-8991-69B15871304F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A-2B0B-41BF-8991-69B15871304F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B-2B0B-41BF-8991-69B15871304F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C-2B0B-41BF-8991-69B15871304F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D-2B0B-41BF-8991-69B15871304F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E-2B0B-41BF-8991-69B15871304F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F-2B0B-41BF-8991-69B15871304F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0-2B0B-41BF-8991-69B15871304F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1-2B0B-41BF-8991-69B15871304F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2-2B0B-41BF-8991-69B15871304F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3-2B0B-41BF-8991-69B15871304F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4-2B0B-41BF-8991-69B15871304F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5-2B0B-41BF-8991-69B15871304F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6-2B0B-41BF-8991-69B15871304F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7-2B0B-41BF-8991-69B15871304F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8-2B0B-41BF-8991-69B15871304F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9-2B0B-41BF-8991-69B15871304F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A-2B0B-41BF-8991-69B15871304F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B-2B0B-41BF-8991-69B15871304F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C-2B0B-41BF-8991-69B15871304F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D-2B0B-41BF-8991-69B15871304F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E-2B0B-41BF-8991-69B15871304F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F-2B0B-41BF-8991-69B15871304F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0-2B0B-41BF-8991-69B15871304F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1-2B0B-41BF-8991-69B15871304F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2-2B0B-41BF-8991-69B15871304F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3-2B0B-41BF-8991-69B15871304F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4-2B0B-41BF-8991-69B15871304F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5-2B0B-41BF-8991-69B15871304F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6-2B0B-41BF-8991-69B15871304F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7-2B0B-41BF-8991-69B15871304F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8-2B0B-41BF-8991-69B15871304F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9-2B0B-41BF-8991-69B15871304F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A-2B0B-41BF-8991-69B15871304F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B-2B0B-41BF-8991-69B15871304F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C-2B0B-41BF-8991-69B15871304F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D-2B0B-41BF-8991-69B15871304F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E-2B0B-41BF-8991-69B15871304F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F-2B0B-41BF-8991-69B15871304F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0-2B0B-41BF-8991-69B15871304F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1-2B0B-41BF-8991-69B15871304F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2-2B0B-41BF-8991-69B15871304F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3-2B0B-41BF-8991-69B15871304F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4-2B0B-41BF-8991-69B15871304F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5-2B0B-41BF-8991-69B15871304F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6-2B0B-41BF-8991-69B15871304F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7-2B0B-41BF-8991-69B15871304F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8-2B0B-41BF-8991-69B15871304F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9-2B0B-41BF-8991-69B15871304F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A-2B0B-41BF-8991-69B15871304F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B-2B0B-41BF-8991-69B15871304F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C-2B0B-41BF-8991-69B15871304F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D-2B0B-41BF-8991-69B15871304F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E-2B0B-41BF-8991-69B15871304F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F-2B0B-41BF-8991-69B15871304F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0-2B0B-41BF-8991-69B15871304F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1-2B0B-41BF-8991-69B15871304F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2-2B0B-41BF-8991-69B15871304F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3-2B0B-41BF-8991-69B15871304F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4-2B0B-41BF-8991-69B15871304F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5-2B0B-41BF-8991-69B15871304F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6-2B0B-41BF-8991-69B15871304F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7-2B0B-41BF-8991-69B15871304F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8-2B0B-41BF-8991-69B15871304F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9-2B0B-41BF-8991-69B15871304F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A-2B0B-41BF-8991-69B15871304F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B-2B0B-41BF-8991-69B15871304F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C-2B0B-41BF-8991-69B15871304F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D-2B0B-41BF-8991-69B15871304F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E-2B0B-41BF-8991-69B15871304F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F-2B0B-41BF-8991-69B15871304F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0-2B0B-41BF-8991-69B15871304F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1-2B0B-41BF-8991-69B15871304F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2-2B0B-41BF-8991-69B15871304F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3-2B0B-41BF-8991-69B15871304F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4-2B0B-41BF-8991-69B15871304F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5-2B0B-41BF-8991-69B15871304F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6-2B0B-41BF-8991-69B15871304F}"/>
                </c:ext>
              </c:extLst>
            </c:dLbl>
            <c:dLbl>
              <c:idx val="2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7-2B0B-41BF-8991-69B15871304F}"/>
                </c:ext>
              </c:extLst>
            </c:dLbl>
            <c:dLbl>
              <c:idx val="2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8-2B0B-41BF-8991-69B15871304F}"/>
                </c:ext>
              </c:extLst>
            </c:dLbl>
            <c:dLbl>
              <c:idx val="2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9-2B0B-41BF-8991-69B15871304F}"/>
                </c:ext>
              </c:extLst>
            </c:dLbl>
            <c:dLbl>
              <c:idx val="2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A-2B0B-41BF-8991-69B15871304F}"/>
                </c:ext>
              </c:extLst>
            </c:dLbl>
            <c:dLbl>
              <c:idx val="2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B-2B0B-41BF-8991-69B15871304F}"/>
                </c:ext>
              </c:extLst>
            </c:dLbl>
            <c:dLbl>
              <c:idx val="3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C-2B0B-41BF-8991-69B15871304F}"/>
                </c:ext>
              </c:extLst>
            </c:dLbl>
            <c:dLbl>
              <c:idx val="3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D-2B0B-41BF-8991-69B15871304F}"/>
                </c:ext>
              </c:extLst>
            </c:dLbl>
            <c:dLbl>
              <c:idx val="3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E-2B0B-41BF-8991-69B15871304F}"/>
                </c:ext>
              </c:extLst>
            </c:dLbl>
            <c:dLbl>
              <c:idx val="3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F-2B0B-41BF-8991-69B15871304F}"/>
                </c:ext>
              </c:extLst>
            </c:dLbl>
            <c:dLbl>
              <c:idx val="3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0-2B0B-41BF-8991-69B15871304F}"/>
                </c:ext>
              </c:extLst>
            </c:dLbl>
            <c:dLbl>
              <c:idx val="3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1-2B0B-41BF-8991-69B15871304F}"/>
                </c:ext>
              </c:extLst>
            </c:dLbl>
            <c:dLbl>
              <c:idx val="3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2-2B0B-41BF-8991-69B15871304F}"/>
                </c:ext>
              </c:extLst>
            </c:dLbl>
            <c:dLbl>
              <c:idx val="3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3-2B0B-41BF-8991-69B15871304F}"/>
                </c:ext>
              </c:extLst>
            </c:dLbl>
            <c:dLbl>
              <c:idx val="3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4-2B0B-41BF-8991-69B15871304F}"/>
                </c:ext>
              </c:extLst>
            </c:dLbl>
            <c:dLbl>
              <c:idx val="3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5-2B0B-41BF-8991-69B15871304F}"/>
                </c:ext>
              </c:extLst>
            </c:dLbl>
            <c:dLbl>
              <c:idx val="3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6-2B0B-41BF-8991-69B15871304F}"/>
                </c:ext>
              </c:extLst>
            </c:dLbl>
            <c:dLbl>
              <c:idx val="3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7-2B0B-41BF-8991-69B15871304F}"/>
                </c:ext>
              </c:extLst>
            </c:dLbl>
            <c:dLbl>
              <c:idx val="3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8-2B0B-41BF-8991-69B15871304F}"/>
                </c:ext>
              </c:extLst>
            </c:dLbl>
            <c:dLbl>
              <c:idx val="3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9-2B0B-41BF-8991-69B15871304F}"/>
                </c:ext>
              </c:extLst>
            </c:dLbl>
            <c:dLbl>
              <c:idx val="3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A-2B0B-41BF-8991-69B15871304F}"/>
                </c:ext>
              </c:extLst>
            </c:dLbl>
            <c:dLbl>
              <c:idx val="3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B-2B0B-41BF-8991-69B15871304F}"/>
                </c:ext>
              </c:extLst>
            </c:dLbl>
            <c:dLbl>
              <c:idx val="3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C-2B0B-41BF-8991-69B15871304F}"/>
                </c:ext>
              </c:extLst>
            </c:dLbl>
            <c:dLbl>
              <c:idx val="3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D-2B0B-41BF-8991-69B15871304F}"/>
                </c:ext>
              </c:extLst>
            </c:dLbl>
            <c:dLbl>
              <c:idx val="3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E-2B0B-41BF-8991-69B15871304F}"/>
                </c:ext>
              </c:extLst>
            </c:dLbl>
            <c:dLbl>
              <c:idx val="3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F-2B0B-41BF-8991-69B15871304F}"/>
                </c:ext>
              </c:extLst>
            </c:dLbl>
            <c:dLbl>
              <c:idx val="3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0-2B0B-41BF-8991-69B15871304F}"/>
                </c:ext>
              </c:extLst>
            </c:dLbl>
            <c:dLbl>
              <c:idx val="3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1-2B0B-41BF-8991-69B15871304F}"/>
                </c:ext>
              </c:extLst>
            </c:dLbl>
            <c:dLbl>
              <c:idx val="3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2-2B0B-41BF-8991-69B15871304F}"/>
                </c:ext>
              </c:extLst>
            </c:dLbl>
            <c:dLbl>
              <c:idx val="3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3-2B0B-41BF-8991-69B15871304F}"/>
                </c:ext>
              </c:extLst>
            </c:dLbl>
            <c:dLbl>
              <c:idx val="3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4-2B0B-41BF-8991-69B15871304F}"/>
                </c:ext>
              </c:extLst>
            </c:dLbl>
            <c:dLbl>
              <c:idx val="3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5-2B0B-41BF-8991-69B15871304F}"/>
                </c:ext>
              </c:extLst>
            </c:dLbl>
            <c:dLbl>
              <c:idx val="3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6-2B0B-41BF-8991-69B15871304F}"/>
                </c:ext>
              </c:extLst>
            </c:dLbl>
            <c:dLbl>
              <c:idx val="3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7-2B0B-41BF-8991-69B15871304F}"/>
                </c:ext>
              </c:extLst>
            </c:dLbl>
            <c:dLbl>
              <c:idx val="3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8-2B0B-41BF-8991-69B15871304F}"/>
                </c:ext>
              </c:extLst>
            </c:dLbl>
            <c:dLbl>
              <c:idx val="3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9-2B0B-41BF-8991-69B15871304F}"/>
                </c:ext>
              </c:extLst>
            </c:dLbl>
            <c:dLbl>
              <c:idx val="3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A-2B0B-41BF-8991-69B15871304F}"/>
                </c:ext>
              </c:extLst>
            </c:dLbl>
            <c:dLbl>
              <c:idx val="3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B-2B0B-41BF-8991-69B15871304F}"/>
                </c:ext>
              </c:extLst>
            </c:dLbl>
            <c:dLbl>
              <c:idx val="3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C-2B0B-41BF-8991-69B15871304F}"/>
                </c:ext>
              </c:extLst>
            </c:dLbl>
            <c:dLbl>
              <c:idx val="3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D-2B0B-41BF-8991-69B15871304F}"/>
                </c:ext>
              </c:extLst>
            </c:dLbl>
            <c:dLbl>
              <c:idx val="3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E-2B0B-41BF-8991-69B15871304F}"/>
                </c:ext>
              </c:extLst>
            </c:dLbl>
            <c:dLbl>
              <c:idx val="3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F-2B0B-41BF-8991-69B15871304F}"/>
                </c:ext>
              </c:extLst>
            </c:dLbl>
            <c:dLbl>
              <c:idx val="3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0-2B0B-41BF-8991-69B15871304F}"/>
                </c:ext>
              </c:extLst>
            </c:dLbl>
            <c:dLbl>
              <c:idx val="3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1-2B0B-41BF-8991-69B15871304F}"/>
                </c:ext>
              </c:extLst>
            </c:dLbl>
            <c:dLbl>
              <c:idx val="3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2-2B0B-41BF-8991-69B15871304F}"/>
                </c:ext>
              </c:extLst>
            </c:dLbl>
            <c:dLbl>
              <c:idx val="3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3-2B0B-41BF-8991-69B15871304F}"/>
                </c:ext>
              </c:extLst>
            </c:dLbl>
            <c:dLbl>
              <c:idx val="3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4-2B0B-41BF-8991-69B15871304F}"/>
                </c:ext>
              </c:extLst>
            </c:dLbl>
            <c:dLbl>
              <c:idx val="3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5-2B0B-41BF-8991-69B15871304F}"/>
                </c:ext>
              </c:extLst>
            </c:dLbl>
            <c:dLbl>
              <c:idx val="3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6-2B0B-41BF-8991-69B15871304F}"/>
                </c:ext>
              </c:extLst>
            </c:dLbl>
            <c:dLbl>
              <c:idx val="3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7-2B0B-41BF-8991-69B15871304F}"/>
                </c:ext>
              </c:extLst>
            </c:dLbl>
            <c:dLbl>
              <c:idx val="3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8-2B0B-41BF-8991-69B15871304F}"/>
                </c:ext>
              </c:extLst>
            </c:dLbl>
            <c:dLbl>
              <c:idx val="3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9-2B0B-41BF-8991-69B15871304F}"/>
                </c:ext>
              </c:extLst>
            </c:dLbl>
            <c:dLbl>
              <c:idx val="3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A-2B0B-41BF-8991-69B15871304F}"/>
                </c:ext>
              </c:extLst>
            </c:dLbl>
            <c:dLbl>
              <c:idx val="3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B-2B0B-41BF-8991-69B15871304F}"/>
                </c:ext>
              </c:extLst>
            </c:dLbl>
            <c:dLbl>
              <c:idx val="3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C-2B0B-41BF-8991-69B15871304F}"/>
                </c:ext>
              </c:extLst>
            </c:dLbl>
            <c:dLbl>
              <c:idx val="3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D-2B0B-41BF-8991-69B15871304F}"/>
                </c:ext>
              </c:extLst>
            </c:dLbl>
            <c:dLbl>
              <c:idx val="3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E-2B0B-41BF-8991-69B15871304F}"/>
                </c:ext>
              </c:extLst>
            </c:dLbl>
            <c:dLbl>
              <c:idx val="3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F-2B0B-41BF-8991-69B15871304F}"/>
                </c:ext>
              </c:extLst>
            </c:dLbl>
            <c:dLbl>
              <c:idx val="3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0-2B0B-41BF-8991-69B15871304F}"/>
                </c:ext>
              </c:extLst>
            </c:dLbl>
            <c:dLbl>
              <c:idx val="3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1-2B0B-41BF-8991-69B15871304F}"/>
                </c:ext>
              </c:extLst>
            </c:dLbl>
            <c:dLbl>
              <c:idx val="3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2-2B0B-41BF-8991-69B15871304F}"/>
                </c:ext>
              </c:extLst>
            </c:dLbl>
            <c:dLbl>
              <c:idx val="3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3-2B0B-41BF-8991-69B15871304F}"/>
                </c:ext>
              </c:extLst>
            </c:dLbl>
            <c:dLbl>
              <c:idx val="3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4-2B0B-41BF-8991-69B15871304F}"/>
                </c:ext>
              </c:extLst>
            </c:dLbl>
            <c:dLbl>
              <c:idx val="3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5-2B0B-41BF-8991-69B15871304F}"/>
                </c:ext>
              </c:extLst>
            </c:dLbl>
            <c:dLbl>
              <c:idx val="3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6-2B0B-41BF-8991-69B15871304F}"/>
                </c:ext>
              </c:extLst>
            </c:dLbl>
            <c:dLbl>
              <c:idx val="3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7-2B0B-41BF-8991-69B15871304F}"/>
                </c:ext>
              </c:extLst>
            </c:dLbl>
            <c:dLbl>
              <c:idx val="3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8-2B0B-41BF-8991-69B15871304F}"/>
                </c:ext>
              </c:extLst>
            </c:dLbl>
            <c:dLbl>
              <c:idx val="3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9-2B0B-41BF-8991-69B15871304F}"/>
                </c:ext>
              </c:extLst>
            </c:dLbl>
            <c:dLbl>
              <c:idx val="3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A-2B0B-41BF-8991-69B15871304F}"/>
                </c:ext>
              </c:extLst>
            </c:dLbl>
            <c:dLbl>
              <c:idx val="3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B-2B0B-41BF-8991-69B15871304F}"/>
                </c:ext>
              </c:extLst>
            </c:dLbl>
            <c:dLbl>
              <c:idx val="3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C-2B0B-41BF-8991-69B15871304F}"/>
                </c:ext>
              </c:extLst>
            </c:dLbl>
            <c:dLbl>
              <c:idx val="3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D-2B0B-41BF-8991-69B15871304F}"/>
                </c:ext>
              </c:extLst>
            </c:dLbl>
            <c:dLbl>
              <c:idx val="3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E-2B0B-41BF-8991-69B15871304F}"/>
                </c:ext>
              </c:extLst>
            </c:dLbl>
            <c:dLbl>
              <c:idx val="3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F-2B0B-41BF-8991-69B15871304F}"/>
                </c:ext>
              </c:extLst>
            </c:dLbl>
            <c:dLbl>
              <c:idx val="3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0-2B0B-41BF-8991-69B15871304F}"/>
                </c:ext>
              </c:extLst>
            </c:dLbl>
            <c:dLbl>
              <c:idx val="3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1-2B0B-41BF-8991-69B15871304F}"/>
                </c:ext>
              </c:extLst>
            </c:dLbl>
            <c:dLbl>
              <c:idx val="3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2-2B0B-41BF-8991-69B15871304F}"/>
                </c:ext>
              </c:extLst>
            </c:dLbl>
            <c:dLbl>
              <c:idx val="3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3-2B0B-41BF-8991-69B15871304F}"/>
                </c:ext>
              </c:extLst>
            </c:dLbl>
            <c:dLbl>
              <c:idx val="3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4-2B0B-41BF-8991-69B15871304F}"/>
                </c:ext>
              </c:extLst>
            </c:dLbl>
            <c:dLbl>
              <c:idx val="3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5-2B0B-41BF-8991-69B15871304F}"/>
                </c:ext>
              </c:extLst>
            </c:dLbl>
            <c:dLbl>
              <c:idx val="3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6-2B0B-41BF-8991-69B15871304F}"/>
                </c:ext>
              </c:extLst>
            </c:dLbl>
            <c:dLbl>
              <c:idx val="3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7-2B0B-41BF-8991-69B15871304F}"/>
                </c:ext>
              </c:extLst>
            </c:dLbl>
            <c:dLbl>
              <c:idx val="3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8-2B0B-41BF-8991-69B15871304F}"/>
                </c:ext>
              </c:extLst>
            </c:dLbl>
            <c:dLbl>
              <c:idx val="3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9-2B0B-41BF-8991-69B15871304F}"/>
                </c:ext>
              </c:extLst>
            </c:dLbl>
            <c:dLbl>
              <c:idx val="3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A-2B0B-41BF-8991-69B15871304F}"/>
                </c:ext>
              </c:extLst>
            </c:dLbl>
            <c:dLbl>
              <c:idx val="3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B-2B0B-41BF-8991-69B15871304F}"/>
                </c:ext>
              </c:extLst>
            </c:dLbl>
            <c:dLbl>
              <c:idx val="3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C-2B0B-41BF-8991-69B15871304F}"/>
                </c:ext>
              </c:extLst>
            </c:dLbl>
            <c:dLbl>
              <c:idx val="3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D-2B0B-41BF-8991-69B15871304F}"/>
                </c:ext>
              </c:extLst>
            </c:dLbl>
            <c:dLbl>
              <c:idx val="3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E-2B0B-41BF-8991-69B15871304F}"/>
                </c:ext>
              </c:extLst>
            </c:dLbl>
            <c:dLbl>
              <c:idx val="3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F-2B0B-41BF-8991-69B15871304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>
                      <a:noFill/>
                    </a:ln>
                  </c:spPr>
                </c15:leaderLines>
              </c:ext>
            </c:extLst>
          </c:dLbls>
          <c:xVal>
            <c:numRef>
              <c:f>'Traj 4'!$D$17:$D$400</c:f>
              <c:numCache>
                <c:formatCode>0</c:formatCode>
                <c:ptCount val="384"/>
                <c:pt idx="0">
                  <c:v>0</c:v>
                </c:pt>
                <c:pt idx="1">
                  <c:v>1.9133396256438572E-4</c:v>
                </c:pt>
                <c:pt idx="2">
                  <c:v>1.5306692263802688E-3</c:v>
                </c:pt>
                <c:pt idx="3">
                  <c:v>5.1660315897206601E-3</c:v>
                </c:pt>
                <c:pt idx="4">
                  <c:v>1.2245569501468708E-2</c:v>
                </c:pt>
                <c:pt idx="5">
                  <c:v>2.3917661859781218E-2</c:v>
                </c:pt>
                <c:pt idx="6">
                  <c:v>4.1331025378374756E-2</c:v>
                </c:pt>
                <c:pt idx="7">
                  <c:v>6.5634821365052623E-2</c:v>
                </c:pt>
                <c:pt idx="8">
                  <c:v>9.7978761757138266E-2</c:v>
                </c:pt>
                <c:pt idx="9">
                  <c:v>0.13951321425776042</c:v>
                </c:pt>
                <c:pt idx="10">
                  <c:v>0.19138930641713889</c:v>
                </c:pt>
                <c:pt idx="11">
                  <c:v>0.25475902850189236</c:v>
                </c:pt>
                <c:pt idx="12">
                  <c:v>0.33077533499548373</c:v>
                </c:pt>
                <c:pt idx="13">
                  <c:v>0.42059224457207528</c:v>
                </c:pt>
                <c:pt idx="14">
                  <c:v>0.52536493838540266</c:v>
                </c:pt>
                <c:pt idx="15">
                  <c:v>0.64624985651360112</c:v>
                </c:pt>
                <c:pt idx="16">
                  <c:v>0.78440479240033523</c:v>
                </c:pt>
                <c:pt idx="17">
                  <c:v>0.94098898513149098</c:v>
                </c:pt>
                <c:pt idx="18">
                  <c:v>1.1171632093860788</c:v>
                </c:pt>
                <c:pt idx="19">
                  <c:v>1.3140898628987159</c:v>
                </c:pt>
                <c:pt idx="20">
                  <c:v>1.5329330512705452</c:v>
                </c:pt>
                <c:pt idx="21">
                  <c:v>1.774858669964098</c:v>
                </c:pt>
                <c:pt idx="22">
                  <c:v>2.0410344833164089</c:v>
                </c:pt>
                <c:pt idx="23">
                  <c:v>2.3326302004042625</c:v>
                </c:pt>
                <c:pt idx="24">
                  <c:v>2.6508175475932036</c:v>
                </c:pt>
                <c:pt idx="25">
                  <c:v>2.9967703376019741</c:v>
                </c:pt>
                <c:pt idx="26">
                  <c:v>3.3716645349118295</c:v>
                </c:pt>
                <c:pt idx="27">
                  <c:v>3.7766783173494582</c:v>
                </c:pt>
                <c:pt idx="28">
                  <c:v>4.2129921336710066</c:v>
                </c:pt>
                <c:pt idx="29">
                  <c:v>4.6817887569731065</c:v>
                </c:pt>
                <c:pt idx="30">
                  <c:v>5.1842533337557066</c:v>
                </c:pt>
                <c:pt idx="31">
                  <c:v>5.7215734284603927</c:v>
                </c:pt>
                <c:pt idx="32">
                  <c:v>6.2949390633061952</c:v>
                </c:pt>
                <c:pt idx="33">
                  <c:v>6.9055427532438145</c:v>
                </c:pt>
                <c:pt idx="34">
                  <c:v>7.5545795358482239</c:v>
                </c:pt>
                <c:pt idx="35">
                  <c:v>8.2432469959674002</c:v>
                </c:pt>
                <c:pt idx="36">
                  <c:v>8.9727452849451161</c:v>
                </c:pt>
                <c:pt idx="37">
                  <c:v>9.7442771342329166</c:v>
                </c:pt>
                <c:pt idx="38">
                  <c:v>10.559047863206763</c:v>
                </c:pt>
                <c:pt idx="39">
                  <c:v>11.418265381001396</c:v>
                </c:pt>
                <c:pt idx="40">
                  <c:v>12.323140182175434</c:v>
                </c:pt>
                <c:pt idx="41">
                  <c:v>13.27488533601851</c:v>
                </c:pt>
                <c:pt idx="42">
                  <c:v>14.274716469311091</c:v>
                </c:pt>
                <c:pt idx="43">
                  <c:v>15.323851742346998</c:v>
                </c:pt>
                <c:pt idx="44">
                  <c:v>16.423511818027059</c:v>
                </c:pt>
                <c:pt idx="45">
                  <c:v>17.57491982383257</c:v>
                </c:pt>
                <c:pt idx="46">
                  <c:v>18.779301306486705</c:v>
                </c:pt>
                <c:pt idx="47">
                  <c:v>20.037884179109469</c:v>
                </c:pt>
                <c:pt idx="48">
                  <c:v>21.351898660675324</c:v>
                </c:pt>
                <c:pt idx="49">
                  <c:v>22.722577207578283</c:v>
                </c:pt>
                <c:pt idx="50">
                  <c:v>24.151154437112208</c:v>
                </c:pt>
                <c:pt idx="51">
                  <c:v>25.638867042672231</c:v>
                </c:pt>
                <c:pt idx="52">
                  <c:v>27.186953700484761</c:v>
                </c:pt>
                <c:pt idx="53">
                  <c:v>28.796654967673177</c:v>
                </c:pt>
                <c:pt idx="54">
                  <c:v>30.469213171467182</c:v>
                </c:pt>
                <c:pt idx="55">
                  <c:v>32.2058722893644</c:v>
                </c:pt>
                <c:pt idx="56">
                  <c:v>34.007877820054475</c:v>
                </c:pt>
                <c:pt idx="57">
                  <c:v>35.876476644915932</c:v>
                </c:pt>
                <c:pt idx="58">
                  <c:v>37.812916879899099</c:v>
                </c:pt>
                <c:pt idx="59">
                  <c:v>39.818447717608471</c:v>
                </c:pt>
                <c:pt idx="60">
                  <c:v>41.894319259401286</c:v>
                </c:pt>
                <c:pt idx="61">
                  <c:v>44.041782337320491</c:v>
                </c:pt>
                <c:pt idx="62">
                  <c:v>46.262088325682726</c:v>
                </c:pt>
                <c:pt idx="63">
                  <c:v>48.556488942145648</c:v>
                </c:pt>
                <c:pt idx="64">
                  <c:v>50.926236038081278</c:v>
                </c:pt>
                <c:pt idx="65">
                  <c:v>53.37258137808535</c:v>
                </c:pt>
                <c:pt idx="66">
                  <c:v>55.896776408457242</c:v>
                </c:pt>
                <c:pt idx="67">
                  <c:v>58.500072014488673</c:v>
                </c:pt>
                <c:pt idx="68">
                  <c:v>61.183718266403815</c:v>
                </c:pt>
                <c:pt idx="69">
                  <c:v>63.948964153798229</c:v>
                </c:pt>
                <c:pt idx="70">
                  <c:v>66.797057308430595</c:v>
                </c:pt>
                <c:pt idx="71">
                  <c:v>69.729243715224314</c:v>
                </c:pt>
                <c:pt idx="72">
                  <c:v>72.746767411344678</c:v>
                </c:pt>
                <c:pt idx="73">
                  <c:v>75.850870173222788</c:v>
                </c:pt>
                <c:pt idx="74">
                  <c:v>79.042791191403111</c:v>
                </c:pt>
                <c:pt idx="75">
                  <c:v>82.323766733102502</c:v>
                </c:pt>
                <c:pt idx="76">
                  <c:v>85.695029792370974</c:v>
                </c:pt>
                <c:pt idx="77">
                  <c:v>89.157809727758405</c:v>
                </c:pt>
                <c:pt idx="78">
                  <c:v>92.713331887396748</c:v>
                </c:pt>
                <c:pt idx="79">
                  <c:v>96.362817221417089</c:v>
                </c:pt>
                <c:pt idx="80">
                  <c:v>100.10748188163141</c:v>
                </c:pt>
                <c:pt idx="81">
                  <c:v>103.94853680841962</c:v>
                </c:pt>
                <c:pt idx="82">
                  <c:v>107.88718730477103</c:v>
                </c:pt>
                <c:pt idx="83">
                  <c:v>111.92463259744434</c:v>
                </c:pt>
                <c:pt idx="84">
                  <c:v>116.06206538521812</c:v>
                </c:pt>
                <c:pt idx="85">
                  <c:v>120.30067137421958</c:v>
                </c:pt>
                <c:pt idx="86">
                  <c:v>124.64162880033079</c:v>
                </c:pt>
                <c:pt idx="87">
                  <c:v>129.08610793868462</c:v>
                </c:pt>
                <c:pt idx="88">
                  <c:v>133.63527060027872</c:v>
                </c:pt>
                <c:pt idx="89">
                  <c:v>138.29026961574806</c:v>
                </c:pt>
                <c:pt idx="90">
                  <c:v>143.05224830635368</c:v>
                </c:pt>
                <c:pt idx="91">
                  <c:v>147.92233994226086</c:v>
                </c:pt>
                <c:pt idx="92">
                  <c:v>152.90166718819432</c:v>
                </c:pt>
                <c:pt idx="93">
                  <c:v>157.99134153657883</c:v>
                </c:pt>
                <c:pt idx="94">
                  <c:v>163.19246272828639</c:v>
                </c:pt>
                <c:pt idx="95">
                  <c:v>168.50611816113314</c:v>
                </c:pt>
                <c:pt idx="96">
                  <c:v>173.93338228628551</c:v>
                </c:pt>
                <c:pt idx="97">
                  <c:v>179.4753159927557</c:v>
                </c:pt>
                <c:pt idx="98">
                  <c:v>185.13296598018297</c:v>
                </c:pt>
                <c:pt idx="99">
                  <c:v>190.9073641201233</c:v>
                </c:pt>
                <c:pt idx="100">
                  <c:v>196.79952680608466</c:v>
                </c:pt>
                <c:pt idx="101">
                  <c:v>202.81045429256929</c:v>
                </c:pt>
                <c:pt idx="102">
                  <c:v>208.94113002340598</c:v>
                </c:pt>
                <c:pt idx="103">
                  <c:v>215.19251994967576</c:v>
                </c:pt>
                <c:pt idx="104">
                  <c:v>221.56557183756001</c:v>
                </c:pt>
                <c:pt idx="105">
                  <c:v>228.06121456645928</c:v>
                </c:pt>
                <c:pt idx="106">
                  <c:v>234.68035741775563</c:v>
                </c:pt>
                <c:pt idx="107">
                  <c:v>241.4238893546185</c:v>
                </c:pt>
                <c:pt idx="108">
                  <c:v>248.29267829327088</c:v>
                </c:pt>
                <c:pt idx="109">
                  <c:v>255.28757036616503</c:v>
                </c:pt>
                <c:pt idx="110">
                  <c:v>262.40938917753346</c:v>
                </c:pt>
                <c:pt idx="111">
                  <c:v>269.65893505181373</c:v>
                </c:pt>
                <c:pt idx="112">
                  <c:v>277.03698427546396</c:v>
                </c:pt>
                <c:pt idx="113">
                  <c:v>284.54428833271447</c:v>
                </c:pt>
                <c:pt idx="114">
                  <c:v>292.1815731358252</c:v>
                </c:pt>
                <c:pt idx="115">
                  <c:v>299.9495382504449</c:v>
                </c:pt>
                <c:pt idx="116">
                  <c:v>307.84885611669228</c:v>
                </c:pt>
                <c:pt idx="117">
                  <c:v>315.88017126660338</c:v>
                </c:pt>
                <c:pt idx="118">
                  <c:v>324.04409953861926</c:v>
                </c:pt>
                <c:pt idx="119">
                  <c:v>332.34122728980691</c:v>
                </c:pt>
                <c:pt idx="120">
                  <c:v>340.77211060653622</c:v>
                </c:pt>
                <c:pt idx="121">
                  <c:v>349.33727451435891</c:v>
                </c:pt>
                <c:pt idx="122">
                  <c:v>358.03721218785688</c:v>
                </c:pt>
                <c:pt idx="123">
                  <c:v>366.87238416125695</c:v>
                </c:pt>
                <c:pt idx="124">
                  <c:v>375.84321754062711</c:v>
                </c:pt>
                <c:pt idx="125">
                  <c:v>384.9501052184965</c:v>
                </c:pt>
                <c:pt idx="126">
                  <c:v>394.19340509175925</c:v>
                </c:pt>
                <c:pt idx="127">
                  <c:v>403.57343928375104</c:v>
                </c:pt>
                <c:pt idx="128">
                  <c:v>413.09049337140016</c:v>
                </c:pt>
                <c:pt idx="129">
                  <c:v>422.74481561838218</c:v>
                </c:pt>
                <c:pt idx="130">
                  <c:v>432.53661621522264</c:v>
                </c:pt>
                <c:pt idx="131">
                  <c:v>442.4660665273131</c:v>
                </c:pt>
                <c:pt idx="132">
                  <c:v>452.53329835182205</c:v>
                </c:pt>
                <c:pt idx="133">
                  <c:v>462.73840318449948</c:v>
                </c:pt>
                <c:pt idx="134">
                  <c:v>473.08143149739021</c:v>
                </c:pt>
                <c:pt idx="135">
                  <c:v>483.56239202848371</c:v>
                </c:pt>
                <c:pt idx="136">
                  <c:v>494.18125108434225</c:v>
                </c:pt>
                <c:pt idx="137">
                  <c:v>504.93793185676077</c:v>
                </c:pt>
                <c:pt idx="138">
                  <c:v>515.83231375452237</c:v>
                </c:pt>
                <c:pt idx="139">
                  <c:v>526.86423175132097</c:v>
                </c:pt>
                <c:pt idx="140">
                  <c:v>538.0334757509321</c:v>
                </c:pt>
                <c:pt idx="141">
                  <c:v>549.3397899707162</c:v>
                </c:pt>
                <c:pt idx="142">
                  <c:v>560.78287234454388</c:v>
                </c:pt>
                <c:pt idx="143">
                  <c:v>572.36237394623492</c:v>
                </c:pt>
                <c:pt idx="144">
                  <c:v>584.07789843460341</c:v>
                </c:pt>
                <c:pt idx="145">
                  <c:v>595.9290015211983</c:v>
                </c:pt>
                <c:pt idx="146">
                  <c:v>607.91519046182839</c:v>
                </c:pt>
                <c:pt idx="147">
                  <c:v>620.03592357295156</c:v>
                </c:pt>
                <c:pt idx="148">
                  <c:v>632.29060977400468</c:v>
                </c:pt>
                <c:pt idx="149">
                  <c:v>644.67860815673782</c:v>
                </c:pt>
                <c:pt idx="150">
                  <c:v>657.19922758260805</c:v>
                </c:pt>
                <c:pt idx="151">
                  <c:v>669.8517263092707</c:v>
                </c:pt>
                <c:pt idx="152">
                  <c:v>682.63531164719416</c:v>
                </c:pt>
                <c:pt idx="153">
                  <c:v>695.54913964740319</c:v>
                </c:pt>
                <c:pt idx="154">
                  <c:v>708.5923148213368</c:v>
                </c:pt>
                <c:pt idx="155">
                  <c:v>721.76388989378415</c:v>
                </c:pt>
                <c:pt idx="156">
                  <c:v>735.06286558983743</c:v>
                </c:pt>
                <c:pt idx="157">
                  <c:v>748.4881904567718</c:v>
                </c:pt>
                <c:pt idx="158">
                  <c:v>762.03876072173671</c:v>
                </c:pt>
                <c:pt idx="159">
                  <c:v>775.71342018610733</c:v>
                </c:pt>
                <c:pt idx="160">
                  <c:v>789.51096015731389</c:v>
                </c:pt>
                <c:pt idx="161">
                  <c:v>803.43011941892951</c:v>
                </c:pt>
                <c:pt idx="162">
                  <c:v>817.46958423975923</c:v>
                </c:pt>
                <c:pt idx="163">
                  <c:v>831.62798842263169</c:v>
                </c:pt>
                <c:pt idx="164">
                  <c:v>845.90391339355369</c:v>
                </c:pt>
                <c:pt idx="165">
                  <c:v>860.29588833184198</c:v>
                </c:pt>
                <c:pt idx="166">
                  <c:v>874.80239034180045</c:v>
                </c:pt>
                <c:pt idx="167">
                  <c:v>889.42184466646177</c:v>
                </c:pt>
                <c:pt idx="168">
                  <c:v>904.15262494386343</c:v>
                </c:pt>
                <c:pt idx="169">
                  <c:v>918.9930535062723</c:v>
                </c:pt>
                <c:pt idx="170">
                  <c:v>933.94140172272148</c:v>
                </c:pt>
                <c:pt idx="171">
                  <c:v>948.99589038516467</c:v>
                </c:pt>
                <c:pt idx="172">
                  <c:v>964.15469013849611</c:v>
                </c:pt>
                <c:pt idx="173">
                  <c:v>979.41592195462647</c:v>
                </c:pt>
                <c:pt idx="174">
                  <c:v>994.77765765074162</c:v>
                </c:pt>
                <c:pt idx="175">
                  <c:v>1010.2379204518137</c:v>
                </c:pt>
                <c:pt idx="176">
                  <c:v>1025.7946855973664</c:v>
                </c:pt>
                <c:pt idx="177">
                  <c:v>1041.4458809924367</c:v>
                </c:pt>
                <c:pt idx="178">
                  <c:v>1057.1893879026056</c:v>
                </c:pt>
                <c:pt idx="179">
                  <c:v>1073.0230416929101</c:v>
                </c:pt>
                <c:pt idx="180">
                  <c:v>1088.9446326103766</c:v>
                </c:pt>
                <c:pt idx="181">
                  <c:v>1104.9519066098553</c:v>
                </c:pt>
                <c:pt idx="182">
                  <c:v>1121.0425662227601</c:v>
                </c:pt>
                <c:pt idx="183">
                  <c:v>1137.2142714682593</c:v>
                </c:pt>
                <c:pt idx="184">
                  <c:v>1153.4646408063886</c:v>
                </c:pt>
                <c:pt idx="185">
                  <c:v>1169.7912521324924</c:v>
                </c:pt>
                <c:pt idx="186">
                  <c:v>1186.1916438123335</c:v>
                </c:pt>
                <c:pt idx="187">
                  <c:v>1202.6633157571416</c:v>
                </c:pt>
                <c:pt idx="188">
                  <c:v>1219.2037305378076</c:v>
                </c:pt>
                <c:pt idx="189">
                  <c:v>1235.8103145373616</c:v>
                </c:pt>
                <c:pt idx="190">
                  <c:v>1252.4804591408119</c:v>
                </c:pt>
                <c:pt idx="191">
                  <c:v>1269.2115219613545</c:v>
                </c:pt>
                <c:pt idx="192">
                  <c:v>1286.0008281019007</c:v>
                </c:pt>
                <c:pt idx="193">
                  <c:v>1302.8456714508131</c:v>
                </c:pt>
                <c:pt idx="194">
                  <c:v>1319.7433160106752</c:v>
                </c:pt>
                <c:pt idx="195">
                  <c:v>1336.6909972588633</c:v>
                </c:pt>
                <c:pt idx="196">
                  <c:v>1353.685923538636</c:v>
                </c:pt>
                <c:pt idx="197">
                  <c:v>1370.7252774793967</c:v>
                </c:pt>
                <c:pt idx="198">
                  <c:v>1387.8062174447389</c:v>
                </c:pt>
                <c:pt idx="199">
                  <c:v>1404.9258790068254</c:v>
                </c:pt>
                <c:pt idx="200">
                  <c:v>1422.0813764456152</c:v>
                </c:pt>
                <c:pt idx="201">
                  <c:v>1439.2698042713955</c:v>
                </c:pt>
                <c:pt idx="202">
                  <c:v>1456.4882387690434</c:v>
                </c:pt>
                <c:pt idx="203">
                  <c:v>1473.7337395623945</c:v>
                </c:pt>
                <c:pt idx="204">
                  <c:v>1491.0033511970626</c:v>
                </c:pt>
                <c:pt idx="205">
                  <c:v>1508.2941047400195</c:v>
                </c:pt>
                <c:pt idx="206">
                  <c:v>1525.6030193942122</c:v>
                </c:pt>
                <c:pt idx="207">
                  <c:v>1542.9271041264653</c:v>
                </c:pt>
                <c:pt idx="208">
                  <c:v>1560.2633593068972</c:v>
                </c:pt>
                <c:pt idx="209">
                  <c:v>1577.6087783580469</c:v>
                </c:pt>
                <c:pt idx="210">
                  <c:v>1594.9603494119026</c:v>
                </c:pt>
                <c:pt idx="211">
                  <c:v>1612.3150569729949</c:v>
                </c:pt>
                <c:pt idx="212">
                  <c:v>1629.669883585718</c:v>
                </c:pt>
                <c:pt idx="213">
                  <c:v>1647.0218115040254</c:v>
                </c:pt>
                <c:pt idx="214">
                  <c:v>1664.3678243616444</c:v>
                </c:pt>
                <c:pt idx="215">
                  <c:v>1681.7049088409567</c:v>
                </c:pt>
                <c:pt idx="216">
                  <c:v>1699.0300563386872</c:v>
                </c:pt>
                <c:pt idx="217">
                  <c:v>1716.3402646265554</c:v>
                </c:pt>
                <c:pt idx="218">
                  <c:v>1733.6325395050474</c:v>
                </c:pt>
                <c:pt idx="219">
                  <c:v>1750.903896448486</c:v>
                </c:pt>
                <c:pt idx="220">
                  <c:v>1768.1513622395846</c:v>
                </c:pt>
                <c:pt idx="221">
                  <c:v>1785.3719765916956</c:v>
                </c:pt>
                <c:pt idx="222">
                  <c:v>1802.5627937569839</c:v>
                </c:pt>
                <c:pt idx="223">
                  <c:v>1819.7208841187846</c:v>
                </c:pt>
                <c:pt idx="224">
                  <c:v>1836.8433357664292</c:v>
                </c:pt>
                <c:pt idx="225">
                  <c:v>1853.9272560508598</c:v>
                </c:pt>
                <c:pt idx="226">
                  <c:v>1870.9697731193867</c:v>
                </c:pt>
                <c:pt idx="227">
                  <c:v>1887.9680374279778</c:v>
                </c:pt>
                <c:pt idx="228">
                  <c:v>1904.9192232295168</c:v>
                </c:pt>
                <c:pt idx="229">
                  <c:v>1921.8205300365021</c:v>
                </c:pt>
                <c:pt idx="230">
                  <c:v>1938.6691840567132</c:v>
                </c:pt>
                <c:pt idx="231">
                  <c:v>1955.4624396004124</c:v>
                </c:pt>
                <c:pt idx="232">
                  <c:v>1972.1975804577057</c:v>
                </c:pt>
                <c:pt idx="233">
                  <c:v>1988.8719212447377</c:v>
                </c:pt>
                <c:pt idx="234">
                  <c:v>2005.4828087174494</c:v>
                </c:pt>
                <c:pt idx="235">
                  <c:v>2022.0276230516895</c:v>
                </c:pt>
                <c:pt idx="236">
                  <c:v>2038.5037790885222</c:v>
                </c:pt>
                <c:pt idx="237">
                  <c:v>2054.9087275436395</c:v>
                </c:pt>
                <c:pt idx="238">
                  <c:v>2071.2399561798493</c:v>
                </c:pt>
                <c:pt idx="239">
                  <c:v>2087.4949909416646</c:v>
                </c:pt>
                <c:pt idx="240">
                  <c:v>2103.6713970510982</c:v>
                </c:pt>
                <c:pt idx="241">
                  <c:v>2119.7667800638183</c:v>
                </c:pt>
                <c:pt idx="242">
                  <c:v>2135.7787868848955</c:v>
                </c:pt>
                <c:pt idx="243">
                  <c:v>2151.7051067434359</c:v>
                </c:pt>
                <c:pt idx="244">
                  <c:v>2167.5434721254624</c:v>
                </c:pt>
                <c:pt idx="245">
                  <c:v>2183.2916596644714</c:v>
                </c:pt>
                <c:pt idx="246">
                  <c:v>2198.947490989166</c:v>
                </c:pt>
                <c:pt idx="247">
                  <c:v>2214.5088335279293</c:v>
                </c:pt>
                <c:pt idx="248">
                  <c:v>2229.9736012696717</c:v>
                </c:pt>
                <c:pt idx="249">
                  <c:v>2245.339755480752</c:v>
                </c:pt>
                <c:pt idx="250">
                  <c:v>2260.6053053777409</c:v>
                </c:pt>
                <c:pt idx="251">
                  <c:v>2275.7683087558626</c:v>
                </c:pt>
                <c:pt idx="252">
                  <c:v>2290.8268725730131</c:v>
                </c:pt>
                <c:pt idx="253">
                  <c:v>2305.7791534893199</c:v>
                </c:pt>
                <c:pt idx="254">
                  <c:v>2320.6233583622752</c:v>
                </c:pt>
                <c:pt idx="255">
                  <c:v>2335.3577446975323</c:v>
                </c:pt>
                <c:pt idx="256">
                  <c:v>2349.9806210555216</c:v>
                </c:pt>
                <c:pt idx="257">
                  <c:v>2364.4903474140965</c:v>
                </c:pt>
                <c:pt idx="258">
                  <c:v>2378.8853354874877</c:v>
                </c:pt>
                <c:pt idx="259">
                  <c:v>2393.1640490018931</c:v>
                </c:pt>
                <c:pt idx="260">
                  <c:v>2407.3250039280911</c:v>
                </c:pt>
                <c:pt idx="261">
                  <c:v>2421.3667686715166</c:v>
                </c:pt>
                <c:pt idx="262">
                  <c:v>2435.2879642202965</c:v>
                </c:pt>
                <c:pt idx="263">
                  <c:v>2449.087264251782</c:v>
                </c:pt>
                <c:pt idx="264">
                  <c:v>2462.763395198172</c:v>
                </c:pt>
                <c:pt idx="265">
                  <c:v>2476.3151362718677</c:v>
                </c:pt>
                <c:pt idx="266">
                  <c:v>2489.7413194512378</c:v>
                </c:pt>
                <c:pt idx="267">
                  <c:v>2503.0408294275176</c:v>
                </c:pt>
                <c:pt idx="268">
                  <c:v>2516.2126035136098</c:v>
                </c:pt>
                <c:pt idx="269">
                  <c:v>2529.2556315155853</c:v>
                </c:pt>
                <c:pt idx="270">
                  <c:v>2542.1689555677258</c:v>
                </c:pt>
                <c:pt idx="271">
                  <c:v>2554.9516699319743</c:v>
                </c:pt>
                <c:pt idx="272">
                  <c:v>2567.602920762698</c:v>
                </c:pt>
                <c:pt idx="273">
                  <c:v>2580.121905837696</c:v>
                </c:pt>
                <c:pt idx="274">
                  <c:v>2592.5078742564033</c:v>
                </c:pt>
                <c:pt idx="275">
                  <c:v>2604.7601261062778</c:v>
                </c:pt>
                <c:pt idx="276">
                  <c:v>2616.8780120983706</c:v>
                </c:pt>
                <c:pt idx="277">
                  <c:v>2628.8609331731009</c:v>
                </c:pt>
                <c:pt idx="278">
                  <c:v>2640.7083400772794</c:v>
                </c:pt>
                <c:pt idx="279">
                  <c:v>2652.4197329134308</c:v>
                </c:pt>
                <c:pt idx="280">
                  <c:v>2663.9946606624876</c:v>
                </c:pt>
                <c:pt idx="281">
                  <c:v>2675.4327206809285</c:v>
                </c:pt>
                <c:pt idx="282">
                  <c:v>2686.7335581734565</c:v>
                </c:pt>
                <c:pt idx="283">
                  <c:v>2697.8968656423026</c:v>
                </c:pt>
                <c:pt idx="284">
                  <c:v>2708.9223823142606</c:v>
                </c:pt>
                <c:pt idx="285">
                  <c:v>2719.8098935465482</c:v>
                </c:pt>
                <c:pt idx="286">
                  <c:v>2730.559230212602</c:v>
                </c:pt>
                <c:pt idx="287">
                  <c:v>2741.1702680689041</c:v>
                </c:pt>
                <c:pt idx="288">
                  <c:v>2751.6429271039365</c:v>
                </c:pt>
                <c:pt idx="289">
                  <c:v>2761.9771708703602</c:v>
                </c:pt>
                <c:pt idx="290">
                  <c:v>2772.1730058015037</c:v>
                </c:pt>
                <c:pt idx="291">
                  <c:v>2782.2304805132389</c:v>
                </c:pt>
                <c:pt idx="292">
                  <c:v>2792.1496850923136</c:v>
                </c:pt>
                <c:pt idx="293">
                  <c:v>2801.9307503722002</c:v>
                </c:pt>
                <c:pt idx="294">
                  <c:v>2811.5738471975051</c:v>
                </c:pt>
                <c:pt idx="295">
                  <c:v>2821.0791856779701</c:v>
                </c:pt>
                <c:pt idx="296">
                  <c:v>2830.447014433084</c:v>
                </c:pt>
                <c:pt idx="297">
                  <c:v>2839.6776198283037</c:v>
                </c:pt>
                <c:pt idx="298">
                  <c:v>2848.7713252038702</c:v>
                </c:pt>
                <c:pt idx="299">
                  <c:v>2857.7284900971827</c:v>
                </c:pt>
                <c:pt idx="300">
                  <c:v>2866.5495094596758</c:v>
                </c:pt>
                <c:pt idx="301">
                  <c:v>2875.2348128691292</c:v>
                </c:pt>
                <c:pt idx="302">
                  <c:v>2883.7848637383104</c:v>
                </c:pt>
                <c:pt idx="303">
                  <c:v>2892.2001585208354</c:v>
                </c:pt>
                <c:pt idx="304">
                  <c:v>2900.4812259151067</c:v>
                </c:pt>
                <c:pt idx="305">
                  <c:v>2908.6286260671682</c:v>
                </c:pt>
                <c:pt idx="306">
                  <c:v>2916.642949773287</c:v>
                </c:pt>
                <c:pt idx="307">
                  <c:v>2924.5248176830551</c:v>
                </c:pt>
                <c:pt idx="308">
                  <c:v>2932.274879503776</c:v>
                </c:pt>
                <c:pt idx="309">
                  <c:v>2939.8938132068743</c:v>
                </c:pt>
                <c:pt idx="310">
                  <c:v>2947.3823242370459</c:v>
                </c:pt>
                <c:pt idx="311">
                  <c:v>2954.7411447248378</c:v>
                </c:pt>
                <c:pt idx="312">
                  <c:v>2961.9710327033249</c:v>
                </c:pt>
                <c:pt idx="313">
                  <c:v>2969.0727713295159</c:v>
                </c:pt>
                <c:pt idx="314">
                  <c:v>2976.0471681111103</c:v>
                </c:pt>
                <c:pt idx="315">
                  <c:v>2982.8950541391873</c:v>
                </c:pt>
                <c:pt idx="316">
                  <c:v>2989.6172833273945</c:v>
                </c:pt>
                <c:pt idx="317">
                  <c:v>2996.2147316581631</c:v>
                </c:pt>
                <c:pt idx="318">
                  <c:v>3002.6882964364763</c:v>
                </c:pt>
                <c:pt idx="319">
                  <c:v>3009.0388955516592</c:v>
                </c:pt>
                <c:pt idx="320">
                  <c:v>3015.267466747664</c:v>
                </c:pt>
                <c:pt idx="321">
                  <c:v>3021.3749669022814</c:v>
                </c:pt>
                <c:pt idx="322">
                  <c:v>3027.362371315689</c:v>
                </c:pt>
                <c:pt idx="323">
                  <c:v>3033.2306730087248</c:v>
                </c:pt>
                <c:pt idx="324">
                  <c:v>3038.9808820312523</c:v>
                </c:pt>
                <c:pt idx="325">
                  <c:v>3044.6140247809517</c:v>
                </c:pt>
                <c:pt idx="326">
                  <c:v>3050.1311433328588</c:v>
                </c:pt>
                <c:pt idx="327">
                  <c:v>3055.5332947799429</c:v>
                </c:pt>
                <c:pt idx="328">
                  <c:v>3060.8215505850003</c:v>
                </c:pt>
                <c:pt idx="329">
                  <c:v>3065.9969959441064</c:v>
                </c:pt>
                <c:pt idx="330">
                  <c:v>3071.0607291618649</c:v>
                </c:pt>
                <c:pt idx="331">
                  <c:v>3076.0138610386548</c:v>
                </c:pt>
                <c:pt idx="332">
                  <c:v>3080.8575142700688</c:v>
                </c:pt>
                <c:pt idx="333">
                  <c:v>3085.5928228587086</c:v>
                </c:pt>
                <c:pt idx="334">
                  <c:v>3090.2209315384898</c:v>
                </c:pt>
                <c:pt idx="335">
                  <c:v>3094.7429952115845</c:v>
                </c:pt>
                <c:pt idx="336">
                  <c:v>3099.1601783981168</c:v>
                </c:pt>
                <c:pt idx="337">
                  <c:v>3103.4736546987065</c:v>
                </c:pt>
                <c:pt idx="338">
                  <c:v>3107.6846062699387</c:v>
                </c:pt>
                <c:pt idx="339">
                  <c:v>3111.7942233128242</c:v>
                </c:pt>
                <c:pt idx="340">
                  <c:v>3115.8037035742941</c:v>
                </c:pt>
                <c:pt idx="341">
                  <c:v>3119.7142518617643</c:v>
                </c:pt>
                <c:pt idx="342">
                  <c:v>3123.5270795707838</c:v>
                </c:pt>
                <c:pt idx="343">
                  <c:v>3127.243404225771</c:v>
                </c:pt>
                <c:pt idx="344">
                  <c:v>3130.8644490338284</c:v>
                </c:pt>
                <c:pt idx="345">
                  <c:v>3134.391442451612</c:v>
                </c:pt>
                <c:pt idx="346">
                  <c:v>3137.8256177652192</c:v>
                </c:pt>
                <c:pt idx="347">
                  <c:v>3141.1682126830501</c:v>
                </c:pt>
                <c:pt idx="348">
                  <c:v>3144.4204689415787</c:v>
                </c:pt>
                <c:pt idx="349">
                  <c:v>3147.5836319239729</c:v>
                </c:pt>
                <c:pt idx="350">
                  <c:v>3150.6589502914762</c:v>
                </c:pt>
                <c:pt idx="351">
                  <c:v>3153.6476756274665</c:v>
                </c:pt>
                <c:pt idx="352">
                  <c:v>3156.5510620940922</c:v>
                </c:pt>
                <c:pt idx="353">
                  <c:v>3159.3703661013806</c:v>
                </c:pt>
                <c:pt idx="354">
                  <c:v>3162.1068459887015</c:v>
                </c:pt>
                <c:pt idx="355">
                  <c:v>3164.7617617184651</c:v>
                </c:pt>
                <c:pt idx="356">
                  <c:v>3167.3363745819238</c:v>
                </c:pt>
                <c:pt idx="357">
                  <c:v>3169.8319469169401</c:v>
                </c:pt>
                <c:pt idx="358">
                  <c:v>3172.249741837582</c:v>
                </c:pt>
                <c:pt idx="359">
                  <c:v>3174.5910229753913</c:v>
                </c:pt>
                <c:pt idx="360">
                  <c:v>3176.8570542321768</c:v>
                </c:pt>
                <c:pt idx="361">
                  <c:v>3179.0490995441664</c:v>
                </c:pt>
                <c:pt idx="362">
                  <c:v>3181.1684226573598</c:v>
                </c:pt>
                <c:pt idx="363">
                  <c:v>3183.2162869139111</c:v>
                </c:pt>
                <c:pt idx="364">
                  <c:v>3185.1939550493689</c:v>
                </c:pt>
                <c:pt idx="365">
                  <c:v>3187.1026890005996</c:v>
                </c:pt>
                <c:pt idx="366">
                  <c:v>3188.9437497242111</c:v>
                </c:pt>
                <c:pt idx="367">
                  <c:v>3190.7183970253</c:v>
                </c:pt>
                <c:pt idx="368">
                  <c:v>3192.4278893963324</c:v>
                </c:pt>
                <c:pt idx="369">
                  <c:v>3194.0734838659764</c:v>
                </c:pt>
                <c:pt idx="370">
                  <c:v>3195.656435857692</c:v>
                </c:pt>
                <c:pt idx="371">
                  <c:v>3197.1779990578898</c:v>
                </c:pt>
                <c:pt idx="372">
                  <c:v>3198.6394252934688</c:v>
                </c:pt>
                <c:pt idx="373">
                  <c:v>3200.0419644185322</c:v>
                </c:pt>
                <c:pt idx="374">
                  <c:v>3201.3868642100952</c:v>
                </c:pt>
                <c:pt idx="375">
                  <c:v>3202.67537027258</c:v>
                </c:pt>
                <c:pt idx="376">
                  <c:v>3203.9087259509106</c:v>
                </c:pt>
                <c:pt idx="377">
                  <c:v>3205.0881722520026</c:v>
                </c:pt>
                <c:pt idx="378">
                  <c:v>3206.2149477744551</c:v>
                </c:pt>
                <c:pt idx="379">
                  <c:v>3207.2902886462475</c:v>
                </c:pt>
                <c:pt idx="380">
                  <c:v>3208.3154284702418</c:v>
                </c:pt>
                <c:pt idx="381">
                  <c:v>3209.2915982772956</c:v>
                </c:pt>
                <c:pt idx="382">
                  <c:v>3210.2200264867874</c:v>
                </c:pt>
                <c:pt idx="383">
                  <c:v>3211.1019388743593</c:v>
                </c:pt>
              </c:numCache>
            </c:numRef>
          </c:xVal>
          <c:yVal>
            <c:numRef>
              <c:f>'Traj 4'!$E$17:$E$400</c:f>
              <c:numCache>
                <c:formatCode>0.0</c:formatCode>
                <c:ptCount val="384"/>
                <c:pt idx="0">
                  <c:v>15</c:v>
                </c:pt>
                <c:pt idx="1">
                  <c:v>15.000455932471203</c:v>
                </c:pt>
                <c:pt idx="2">
                  <c:v>15.00182368152233</c:v>
                </c:pt>
                <c:pt idx="3">
                  <c:v>15.004103112153778</c:v>
                </c:pt>
                <c:pt idx="4">
                  <c:v>15.007294012773249</c:v>
                </c:pt>
                <c:pt idx="5">
                  <c:v>15.011396095085519</c:v>
                </c:pt>
                <c:pt idx="6">
                  <c:v>15.016408993930868</c:v>
                </c:pt>
                <c:pt idx="7">
                  <c:v>15.022332267072048</c:v>
                </c:pt>
                <c:pt idx="8">
                  <c:v>15.029165394930038</c:v>
                </c:pt>
                <c:pt idx="9">
                  <c:v>15.036907780268495</c:v>
                </c:pt>
                <c:pt idx="10">
                  <c:v>15.045558747827124</c:v>
                </c:pt>
                <c:pt idx="11">
                  <c:v>15.055117543903942</c:v>
                </c:pt>
                <c:pt idx="12">
                  <c:v>15.06558333588668</c:v>
                </c:pt>
                <c:pt idx="13">
                  <c:v>15.076955211733321</c:v>
                </c:pt>
                <c:pt idx="14">
                  <c:v>15.089232179402014</c:v>
                </c:pt>
                <c:pt idx="15">
                  <c:v>15.102413166230475</c:v>
                </c:pt>
                <c:pt idx="16">
                  <c:v>15.11649701826506</c:v>
                </c:pt>
                <c:pt idx="17">
                  <c:v>15.131482499539686</c:v>
                </c:pt>
                <c:pt idx="18">
                  <c:v>15.147368291304838</c:v>
                </c:pt>
                <c:pt idx="19">
                  <c:v>15.164152991206837</c:v>
                </c:pt>
                <c:pt idx="20">
                  <c:v>15.18183511241765</c:v>
                </c:pt>
                <c:pt idx="21">
                  <c:v>15.200413082715484</c:v>
                </c:pt>
                <c:pt idx="22">
                  <c:v>15.21988524351643</c:v>
                </c:pt>
                <c:pt idx="23">
                  <c:v>15.240249848857502</c:v>
                </c:pt>
                <c:pt idx="24">
                  <c:v>15.261505064331326</c:v>
                </c:pt>
                <c:pt idx="25">
                  <c:v>15.283648965972864</c:v>
                </c:pt>
                <c:pt idx="26">
                  <c:v>15.306679539098541</c:v>
                </c:pt>
                <c:pt idx="27">
                  <c:v>15.330594677098137</c:v>
                </c:pt>
                <c:pt idx="28">
                  <c:v>15.355392180179882</c:v>
                </c:pt>
                <c:pt idx="29">
                  <c:v>15.381069754069165</c:v>
                </c:pt>
                <c:pt idx="30">
                  <c:v>15.407625008661361</c:v>
                </c:pt>
                <c:pt idx="31">
                  <c:v>15.43505545662927</c:v>
                </c:pt>
                <c:pt idx="32">
                  <c:v>15.46335851198563</c:v>
                </c:pt>
                <c:pt idx="33">
                  <c:v>15.492531488601339</c:v>
                </c:pt>
                <c:pt idx="34">
                  <c:v>15.522571598679946</c:v>
                </c:pt>
                <c:pt idx="35">
                  <c:v>15.553475951189005</c:v>
                </c:pt>
                <c:pt idx="36">
                  <c:v>15.585241550248989</c:v>
                </c:pt>
                <c:pt idx="37">
                  <c:v>15.617865293480419</c:v>
                </c:pt>
                <c:pt idx="38">
                  <c:v>15.651343970309966</c:v>
                </c:pt>
                <c:pt idx="39">
                  <c:v>15.685674260236294</c:v>
                </c:pt>
                <c:pt idx="40">
                  <c:v>15.720852731056377</c:v>
                </c:pt>
                <c:pt idx="41">
                  <c:v>15.756875837053315</c:v>
                </c:pt>
                <c:pt idx="42">
                  <c:v>15.79373991714631</c:v>
                </c:pt>
                <c:pt idx="43">
                  <c:v>15.831441193003908</c:v>
                </c:pt>
                <c:pt idx="44">
                  <c:v>15.869975767121472</c:v>
                </c:pt>
                <c:pt idx="45">
                  <c:v>15.90933962086382</c:v>
                </c:pt>
                <c:pt idx="46">
                  <c:v>15.949528612474209</c:v>
                </c:pt>
                <c:pt idx="47">
                  <c:v>15.990538475050744</c:v>
                </c:pt>
                <c:pt idx="48">
                  <c:v>16.032364814491437</c:v>
                </c:pt>
                <c:pt idx="49">
                  <c:v>16.075003107409081</c:v>
                </c:pt>
                <c:pt idx="50">
                  <c:v>16.118448699017314</c:v>
                </c:pt>
                <c:pt idx="51">
                  <c:v>16.162696800989167</c:v>
                </c:pt>
                <c:pt idx="52">
                  <c:v>16.207742489289547</c:v>
                </c:pt>
                <c:pt idx="53">
                  <c:v>16.25358070198304</c:v>
                </c:pt>
                <c:pt idx="54">
                  <c:v>16.300206237018713</c:v>
                </c:pt>
                <c:pt idx="55">
                  <c:v>16.34761374999335</c:v>
                </c:pt>
                <c:pt idx="56">
                  <c:v>16.395797751894872</c:v>
                </c:pt>
                <c:pt idx="57">
                  <c:v>16.44475260682767</c:v>
                </c:pt>
                <c:pt idx="58">
                  <c:v>16.494472529721588</c:v>
                </c:pt>
                <c:pt idx="59">
                  <c:v>16.54495158402646</c:v>
                </c:pt>
                <c:pt idx="60">
                  <c:v>16.596183679394159</c:v>
                </c:pt>
                <c:pt idx="61">
                  <c:v>16.64816256935006</c:v>
                </c:pt>
                <c:pt idx="62">
                  <c:v>16.700881848956158</c:v>
                </c:pt>
                <c:pt idx="63">
                  <c:v>16.754334952467808</c:v>
                </c:pt>
                <c:pt idx="64">
                  <c:v>16.808515150986505</c:v>
                </c:pt>
                <c:pt idx="65">
                  <c:v>16.863415550110837</c:v>
                </c:pt>
                <c:pt idx="66">
                  <c:v>16.919029087588122</c:v>
                </c:pt>
                <c:pt idx="67">
                  <c:v>16.975348530969157</c:v>
                </c:pt>
                <c:pt idx="68">
                  <c:v>17.032366475268567</c:v>
                </c:pt>
                <c:pt idx="69">
                  <c:v>17.090075340633465</c:v>
                </c:pt>
                <c:pt idx="70">
                  <c:v>17.148467370023084</c:v>
                </c:pt>
                <c:pt idx="71">
                  <c:v>17.207534626902156</c:v>
                </c:pt>
                <c:pt idx="72">
                  <c:v>17.267268992950942</c:v>
                </c:pt>
                <c:pt idx="73">
                  <c:v>17.327662165794859</c:v>
                </c:pt>
                <c:pt idx="74">
                  <c:v>17.38870565675672</c:v>
                </c:pt>
                <c:pt idx="75">
                  <c:v>17.450390788634742</c:v>
                </c:pt>
                <c:pt idx="76">
                  <c:v>17.512708693509474</c:v>
                </c:pt>
                <c:pt idx="77">
                  <c:v>17.575650310583015</c:v>
                </c:pt>
                <c:pt idx="78">
                  <c:v>17.639206384053807</c:v>
                </c:pt>
                <c:pt idx="79">
                  <c:v>17.703367461030492</c:v>
                </c:pt>
                <c:pt idx="80">
                  <c:v>17.768123889488407</c:v>
                </c:pt>
                <c:pt idx="81">
                  <c:v>17.833465816272227</c:v>
                </c:pt>
                <c:pt idx="82">
                  <c:v>17.89938318514859</c:v>
                </c:pt>
                <c:pt idx="83">
                  <c:v>17.965865734912363</c:v>
                </c:pt>
                <c:pt idx="84">
                  <c:v>18.03290299755044</c:v>
                </c:pt>
                <c:pt idx="85">
                  <c:v>18.100484296467037</c:v>
                </c:pt>
                <c:pt idx="86">
                  <c:v>18.168598744774421</c:v>
                </c:pt>
                <c:pt idx="87">
                  <c:v>18.237235243653185</c:v>
                </c:pt>
                <c:pt idx="88">
                  <c:v>18.306382480786205</c:v>
                </c:pt>
                <c:pt idx="89">
                  <c:v>18.376028928870475</c:v>
                </c:pt>
                <c:pt idx="90">
                  <c:v>18.446162844211123</c:v>
                </c:pt>
                <c:pt idx="91">
                  <c:v>18.51677226540188</c:v>
                </c:pt>
                <c:pt idx="92">
                  <c:v>18.587845012096487</c:v>
                </c:pt>
                <c:pt idx="93">
                  <c:v>18.659368683875389</c:v>
                </c:pt>
                <c:pt idx="94">
                  <c:v>18.73133065921229</c:v>
                </c:pt>
                <c:pt idx="95">
                  <c:v>18.803718094545033</c:v>
                </c:pt>
                <c:pt idx="96">
                  <c:v>18.87651792345547</c:v>
                </c:pt>
                <c:pt idx="97">
                  <c:v>18.949716855962901</c:v>
                </c:pt>
                <c:pt idx="98">
                  <c:v>19.023301377935699</c:v>
                </c:pt>
                <c:pt idx="99">
                  <c:v>19.097257750625882</c:v>
                </c:pt>
                <c:pt idx="100">
                  <c:v>19.171572010331257</c:v>
                </c:pt>
                <c:pt idx="101">
                  <c:v>19.246229968189887</c:v>
                </c:pt>
                <c:pt idx="102">
                  <c:v>19.321217210111595</c:v>
                </c:pt>
                <c:pt idx="103">
                  <c:v>19.396519096851232</c:v>
                </c:pt>
                <c:pt idx="104">
                  <c:v>19.472120764228446</c:v>
                </c:pt>
                <c:pt idx="105">
                  <c:v>19.5480071234986</c:v>
                </c:pt>
                <c:pt idx="106">
                  <c:v>19.624162861879622</c:v>
                </c:pt>
                <c:pt idx="107">
                  <c:v>19.700572443239384</c:v>
                </c:pt>
                <c:pt idx="108">
                  <c:v>19.777220108948242</c:v>
                </c:pt>
                <c:pt idx="109">
                  <c:v>19.854089878901352</c:v>
                </c:pt>
                <c:pt idx="110">
                  <c:v>19.931165552715303</c:v>
                </c:pt>
                <c:pt idx="111">
                  <c:v>20.008430711103454</c:v>
                </c:pt>
                <c:pt idx="112">
                  <c:v>20.085868717434515</c:v>
                </c:pt>
                <c:pt idx="113">
                  <c:v>20.163462719478577</c:v>
                </c:pt>
                <c:pt idx="114">
                  <c:v>20.241195651344885</c:v>
                </c:pt>
                <c:pt idx="115">
                  <c:v>20.319050235615499</c:v>
                </c:pt>
                <c:pt idx="116">
                  <c:v>20.397008985678834</c:v>
                </c:pt>
                <c:pt idx="117">
                  <c:v>20.475054208266997</c:v>
                </c:pt>
                <c:pt idx="118">
                  <c:v>20.553168006200728</c:v>
                </c:pt>
                <c:pt idx="119">
                  <c:v>20.631332281345607</c:v>
                </c:pt>
                <c:pt idx="120">
                  <c:v>20.70952873778289</c:v>
                </c:pt>
                <c:pt idx="121">
                  <c:v>20.787738885198465</c:v>
                </c:pt>
                <c:pt idx="122">
                  <c:v>20.865944042492991</c:v>
                </c:pt>
                <c:pt idx="123">
                  <c:v>20.944125341616196</c:v>
                </c:pt>
                <c:pt idx="124">
                  <c:v>21.022263731628115</c:v>
                </c:pt>
                <c:pt idx="125">
                  <c:v>21.100339982989883</c:v>
                </c:pt>
                <c:pt idx="126">
                  <c:v>21.178334692086338</c:v>
                </c:pt>
                <c:pt idx="127">
                  <c:v>21.256228285982665</c:v>
                </c:pt>
                <c:pt idx="128">
                  <c:v>21.334001027416864</c:v>
                </c:pt>
                <c:pt idx="129">
                  <c:v>21.411633020029754</c:v>
                </c:pt>
                <c:pt idx="130">
                  <c:v>21.489104213833823</c:v>
                </c:pt>
                <c:pt idx="131">
                  <c:v>21.566394410922022</c:v>
                </c:pt>
                <c:pt idx="132">
                  <c:v>21.64348327141736</c:v>
                </c:pt>
                <c:pt idx="133">
                  <c:v>21.720350319663758</c:v>
                </c:pt>
                <c:pt idx="134">
                  <c:v>21.796974950658385</c:v>
                </c:pt>
                <c:pt idx="135">
                  <c:v>21.873336436725385</c:v>
                </c:pt>
                <c:pt idx="136">
                  <c:v>21.949413934430542</c:v>
                </c:pt>
                <c:pt idx="137">
                  <c:v>22.02518649173614</c:v>
                </c:pt>
                <c:pt idx="138">
                  <c:v>22.100633055394852</c:v>
                </c:pt>
                <c:pt idx="139">
                  <c:v>22.175732478581267</c:v>
                </c:pt>
                <c:pt idx="140">
                  <c:v>22.250463528759159</c:v>
                </c:pt>
                <c:pt idx="141">
                  <c:v>22.32480489578235</c:v>
                </c:pt>
                <c:pt idx="142">
                  <c:v>22.398735200226579</c:v>
                </c:pt>
                <c:pt idx="143">
                  <c:v>22.472233001949387</c:v>
                </c:pt>
                <c:pt idx="144">
                  <c:v>22.545276808874785</c:v>
                </c:pt>
                <c:pt idx="145">
                  <c:v>22.617845085998791</c:v>
                </c:pt>
                <c:pt idx="146">
                  <c:v>22.689916264611888</c:v>
                </c:pt>
                <c:pt idx="147">
                  <c:v>22.761468751733723</c:v>
                </c:pt>
                <c:pt idx="148">
                  <c:v>22.83248093975519</c:v>
                </c:pt>
                <c:pt idx="149">
                  <c:v>22.902931216282443</c:v>
                </c:pt>
                <c:pt idx="150">
                  <c:v>22.972797974177244</c:v>
                </c:pt>
                <c:pt idx="151">
                  <c:v>23.042059621787207</c:v>
                </c:pt>
                <c:pt idx="152">
                  <c:v>23.110694593359678</c:v>
                </c:pt>
                <c:pt idx="153">
                  <c:v>23.178681359631916</c:v>
                </c:pt>
                <c:pt idx="154">
                  <c:v>23.245998438590419</c:v>
                </c:pt>
                <c:pt idx="155">
                  <c:v>23.312624406391468</c:v>
                </c:pt>
                <c:pt idx="156">
                  <c:v>23.378537908434659</c:v>
                </c:pt>
                <c:pt idx="157">
                  <c:v>23.443717670580902</c:v>
                </c:pt>
                <c:pt idx="158">
                  <c:v>23.508142510505714</c:v>
                </c:pt>
                <c:pt idx="159">
                  <c:v>23.571791349178643</c:v>
                </c:pt>
                <c:pt idx="160">
                  <c:v>23.634643222458809</c:v>
                </c:pt>
                <c:pt idx="161">
                  <c:v>23.696677292796636</c:v>
                </c:pt>
                <c:pt idx="162">
                  <c:v>23.757872861031078</c:v>
                </c:pt>
                <c:pt idx="163">
                  <c:v>23.818209378271682</c:v>
                </c:pt>
                <c:pt idx="164">
                  <c:v>23.877666457854218</c:v>
                </c:pt>
                <c:pt idx="165">
                  <c:v>23.936223887358253</c:v>
                </c:pt>
                <c:pt idx="166">
                  <c:v>23.993861640675131</c:v>
                </c:pt>
                <c:pt idx="167">
                  <c:v>24.050559890113963</c:v>
                </c:pt>
                <c:pt idx="168">
                  <c:v>24.106299018533441</c:v>
                </c:pt>
                <c:pt idx="169">
                  <c:v>24.161059631486705</c:v>
                </c:pt>
                <c:pt idx="170">
                  <c:v>24.214822569366415</c:v>
                </c:pt>
                <c:pt idx="171">
                  <c:v>24.267568919536949</c:v>
                </c:pt>
                <c:pt idx="172">
                  <c:v>24.319280028440289</c:v>
                </c:pt>
                <c:pt idx="173">
                  <c:v>24.369937513662247</c:v>
                </c:pt>
                <c:pt idx="174">
                  <c:v>24.41952327594521</c:v>
                </c:pt>
                <c:pt idx="175">
                  <c:v>24.468019511133651</c:v>
                </c:pt>
                <c:pt idx="176">
                  <c:v>24.515408722038547</c:v>
                </c:pt>
                <c:pt idx="177">
                  <c:v>24.561673730206525</c:v>
                </c:pt>
                <c:pt idx="178">
                  <c:v>24.60679768757981</c:v>
                </c:pt>
                <c:pt idx="179">
                  <c:v>24.650764088032684</c:v>
                </c:pt>
                <c:pt idx="180">
                  <c:v>24.693556778770414</c:v>
                </c:pt>
                <c:pt idx="181">
                  <c:v>24.735159971576454</c:v>
                </c:pt>
                <c:pt idx="182">
                  <c:v>24.775558253893767</c:v>
                </c:pt>
                <c:pt idx="183">
                  <c:v>24.814736599726235</c:v>
                </c:pt>
                <c:pt idx="184">
                  <c:v>24.852680380346214</c:v>
                </c:pt>
                <c:pt idx="185">
                  <c:v>24.889375374794337</c:v>
                </c:pt>
                <c:pt idx="186">
                  <c:v>24.924807780157785</c:v>
                </c:pt>
                <c:pt idx="187">
                  <c:v>24.958964221613602</c:v>
                </c:pt>
                <c:pt idx="188">
                  <c:v>24.991831762223597</c:v>
                </c:pt>
                <c:pt idx="189">
                  <c:v>25.023397912467708</c:v>
                </c:pt>
                <c:pt idx="190">
                  <c:v>25.053650639502976</c:v>
                </c:pt>
                <c:pt idx="191">
                  <c:v>25.082578376135455</c:v>
                </c:pt>
                <c:pt idx="192">
                  <c:v>25.110170029492835</c:v>
                </c:pt>
                <c:pt idx="193">
                  <c:v>25.13641498938571</c:v>
                </c:pt>
                <c:pt idx="194">
                  <c:v>25.161303136345872</c:v>
                </c:pt>
                <c:pt idx="195">
                  <c:v>25.184824849330489</c:v>
                </c:pt>
                <c:pt idx="196">
                  <c:v>25.206971013081144</c:v>
                </c:pt>
                <c:pt idx="197">
                  <c:v>25.227733025127428</c:v>
                </c:pt>
                <c:pt idx="198">
                  <c:v>25.247102802425179</c:v>
                </c:pt>
                <c:pt idx="199">
                  <c:v>25.265072787619623</c:v>
                </c:pt>
                <c:pt idx="200">
                  <c:v>25.281635954924759</c:v>
                </c:pt>
                <c:pt idx="201">
                  <c:v>25.296785815610168</c:v>
                </c:pt>
                <c:pt idx="202">
                  <c:v>25.31051642308746</c:v>
                </c:pt>
                <c:pt idx="203">
                  <c:v>25.322822377588984</c:v>
                </c:pt>
                <c:pt idx="204">
                  <c:v>25.333698830431814</c:v>
                </c:pt>
                <c:pt idx="205">
                  <c:v>25.343141487860859</c:v>
                </c:pt>
                <c:pt idx="206">
                  <c:v>25.351146614465378</c:v>
                </c:pt>
                <c:pt idx="207">
                  <c:v>25.357711036163931</c:v>
                </c:pt>
                <c:pt idx="208">
                  <c:v>25.362832142753202</c:v>
                </c:pt>
                <c:pt idx="209">
                  <c:v>25.366507890017004</c:v>
                </c:pt>
                <c:pt idx="210">
                  <c:v>25.368736801392288</c:v>
                </c:pt>
                <c:pt idx="211">
                  <c:v>25.36951796918958</c:v>
                </c:pt>
                <c:pt idx="212">
                  <c:v>25.368851055366065</c:v>
                </c:pt>
                <c:pt idx="213">
                  <c:v>25.366736291850131</c:v>
                </c:pt>
                <c:pt idx="214">
                  <c:v>25.363174480416699</c:v>
                </c:pt>
                <c:pt idx="215">
                  <c:v>25.358166992113677</c:v>
                </c:pt>
                <c:pt idx="216">
                  <c:v>25.351715766240126</c:v>
                </c:pt>
                <c:pt idx="217">
                  <c:v>25.343823308877742</c:v>
                </c:pt>
                <c:pt idx="218">
                  <c:v>25.334492690977651</c:v>
                </c:pt>
                <c:pt idx="219">
                  <c:v>25.323727546005326</c:v>
                </c:pt>
                <c:pt idx="220">
                  <c:v>25.311532067147063</c:v>
                </c:pt>
                <c:pt idx="221">
                  <c:v>25.297911004081982</c:v>
                </c:pt>
                <c:pt idx="222">
                  <c:v>25.282869659324287</c:v>
                </c:pt>
                <c:pt idx="223">
                  <c:v>25.266413884141066</c:v>
                </c:pt>
                <c:pt idx="224">
                  <c:v>25.248550074051558</c:v>
                </c:pt>
                <c:pt idx="225">
                  <c:v>25.229285163914255</c:v>
                </c:pt>
                <c:pt idx="226">
                  <c:v>25.208626622609145</c:v>
                </c:pt>
                <c:pt idx="227">
                  <c:v>25.186582447322483</c:v>
                </c:pt>
                <c:pt idx="228">
                  <c:v>25.163161157442424</c:v>
                </c:pt>
                <c:pt idx="229">
                  <c:v>25.138371788074203</c:v>
                </c:pt>
                <c:pt idx="230">
                  <c:v>25.112223883184033</c:v>
                </c:pt>
                <c:pt idx="231">
                  <c:v>25.084727488381471</c:v>
                </c:pt>
                <c:pt idx="232">
                  <c:v>25.055893143350392</c:v>
                </c:pt>
                <c:pt idx="233">
                  <c:v>25.025731873939225</c:v>
                </c:pt>
                <c:pt idx="234">
                  <c:v>24.994255183921421</c:v>
                </c:pt>
                <c:pt idx="235">
                  <c:v>24.961475046437648</c:v>
                </c:pt>
                <c:pt idx="236">
                  <c:v>24.927403895131473</c:v>
                </c:pt>
                <c:pt idx="237">
                  <c:v>24.892054614990737</c:v>
                </c:pt>
                <c:pt idx="238">
                  <c:v>24.855440532907</c:v>
                </c:pt>
                <c:pt idx="239">
                  <c:v>24.817575407965919</c:v>
                </c:pt>
                <c:pt idx="240">
                  <c:v>24.778473421481518</c:v>
                </c:pt>
                <c:pt idx="241">
                  <c:v>24.738149166787689</c:v>
                </c:pt>
                <c:pt idx="242">
                  <c:v>24.696617638800365</c:v>
                </c:pt>
                <c:pt idx="243">
                  <c:v>24.653894223364052</c:v>
                </c:pt>
                <c:pt idx="244">
                  <c:v>24.609994686396547</c:v>
                </c:pt>
                <c:pt idx="245">
                  <c:v>24.564935162845885</c:v>
                </c:pt>
                <c:pt idx="246">
                  <c:v>24.518732145473404</c:v>
                </c:pt>
                <c:pt idx="247">
                  <c:v>24.471402473477315</c:v>
                </c:pt>
                <c:pt idx="248">
                  <c:v>24.422963320970783</c:v>
                </c:pt>
                <c:pt idx="249">
                  <c:v>24.373432185328795</c:v>
                </c:pt>
                <c:pt idx="250">
                  <c:v>24.32282687541813</c:v>
                </c:pt>
                <c:pt idx="251">
                  <c:v>24.271165499724461</c:v>
                </c:pt>
                <c:pt idx="252">
                  <c:v>24.218466454390828</c:v>
                </c:pt>
                <c:pt idx="253">
                  <c:v>24.164748411181566</c:v>
                </c:pt>
                <c:pt idx="254">
                  <c:v>24.110030305385528</c:v>
                </c:pt>
                <c:pt idx="255">
                  <c:v>24.054331323672514</c:v>
                </c:pt>
                <c:pt idx="256">
                  <c:v>23.997670891916627</c:v>
                </c:pt>
                <c:pt idx="257">
                  <c:v>23.940068662999899</c:v>
                </c:pt>
                <c:pt idx="258">
                  <c:v>23.881544504609717</c:v>
                </c:pt>
                <c:pt idx="259">
                  <c:v>23.822118487042946</c:v>
                </c:pt>
                <c:pt idx="260">
                  <c:v>23.761810871029759</c:v>
                </c:pt>
                <c:pt idx="261">
                  <c:v>23.700642095589732</c:v>
                </c:pt>
                <c:pt idx="262">
                  <c:v>23.638632765932535</c:v>
                </c:pt>
                <c:pt idx="263">
                  <c:v>23.575803641415316</c:v>
                </c:pt>
                <c:pt idx="264">
                  <c:v>23.512175623568517</c:v>
                </c:pt>
                <c:pt idx="265">
                  <c:v>23.447769744201544</c:v>
                </c:pt>
                <c:pt idx="266">
                  <c:v>23.382607153599452</c:v>
                </c:pt>
                <c:pt idx="267">
                  <c:v>23.316709108821325</c:v>
                </c:pt>
                <c:pt idx="268">
                  <c:v>23.250096962110884</c:v>
                </c:pt>
                <c:pt idx="269">
                  <c:v>23.182792149429233</c:v>
                </c:pt>
                <c:pt idx="270">
                  <c:v>23.114816179119511</c:v>
                </c:pt>
                <c:pt idx="271">
                  <c:v>23.0461906207127</c:v>
                </c:pt>
                <c:pt idx="272">
                  <c:v>22.976937093883496</c:v>
                </c:pt>
                <c:pt idx="273">
                  <c:v>22.907077257564694</c:v>
                </c:pt>
                <c:pt idx="274">
                  <c:v>22.836632799228251</c:v>
                </c:pt>
                <c:pt idx="275">
                  <c:v>22.765625424340691</c:v>
                </c:pt>
                <c:pt idx="276">
                  <c:v>22.694076846000055</c:v>
                </c:pt>
                <c:pt idx="277">
                  <c:v>22.622008774761408</c:v>
                </c:pt>
                <c:pt idx="278">
                  <c:v>22.549442908657173</c:v>
                </c:pt>
                <c:pt idx="279">
                  <c:v>22.476400923418453</c:v>
                </c:pt>
                <c:pt idx="280">
                  <c:v>22.402904462902931</c:v>
                </c:pt>
                <c:pt idx="281">
                  <c:v>22.328975129734516</c:v>
                </c:pt>
                <c:pt idx="282">
                  <c:v>22.254634476159506</c:v>
                </c:pt>
                <c:pt idx="283">
                  <c:v>22.179903995123766</c:v>
                </c:pt>
                <c:pt idx="284">
                  <c:v>22.104805111574734</c:v>
                </c:pt>
                <c:pt idx="285">
                  <c:v>22.029359173991971</c:v>
                </c:pt>
                <c:pt idx="286">
                  <c:v>21.953587446149346</c:v>
                </c:pt>
                <c:pt idx="287">
                  <c:v>21.877511099111697</c:v>
                </c:pt>
                <c:pt idx="288">
                  <c:v>21.80115120346828</c:v>
                </c:pt>
                <c:pt idx="289">
                  <c:v>21.7245287218052</c:v>
                </c:pt>
                <c:pt idx="290">
                  <c:v>21.647664501418305</c:v>
                </c:pt>
                <c:pt idx="291">
                  <c:v>21.570579267267924</c:v>
                </c:pt>
                <c:pt idx="292">
                  <c:v>21.493293615176437</c:v>
                </c:pt>
                <c:pt idx="293">
                  <c:v>21.415828005269145</c:v>
                </c:pt>
                <c:pt idx="294">
                  <c:v>21.338202755658831</c:v>
                </c:pt>
                <c:pt idx="295">
                  <c:v>21.260438036373898</c:v>
                </c:pt>
                <c:pt idx="296">
                  <c:v>21.182553863529709</c:v>
                </c:pt>
                <c:pt idx="297">
                  <c:v>21.104570093742431</c:v>
                </c:pt>
                <c:pt idx="298">
                  <c:v>21.026506418784468</c:v>
                </c:pt>
                <c:pt idx="299">
                  <c:v>20.948382360480188</c:v>
                </c:pt>
                <c:pt idx="300">
                  <c:v>20.870217265840378</c:v>
                </c:pt>
                <c:pt idx="301">
                  <c:v>20.792030302433755</c:v>
                </c:pt>
                <c:pt idx="302">
                  <c:v>20.713840453993331</c:v>
                </c:pt>
                <c:pt idx="303">
                  <c:v>20.635666516255544</c:v>
                </c:pt>
                <c:pt idx="304">
                  <c:v>20.55752709302946</c:v>
                </c:pt>
                <c:pt idx="305">
                  <c:v>20.479440592493489</c:v>
                </c:pt>
                <c:pt idx="306">
                  <c:v>20.4014252237166</c:v>
                </c:pt>
                <c:pt idx="307">
                  <c:v>20.32349899340095</c:v>
                </c:pt>
                <c:pt idx="308">
                  <c:v>20.245679702842654</c:v>
                </c:pt>
                <c:pt idx="309">
                  <c:v>20.167984945107158</c:v>
                </c:pt>
                <c:pt idx="310">
                  <c:v>20.090432102415708</c:v>
                </c:pt>
                <c:pt idx="311">
                  <c:v>20.01303834373903</c:v>
                </c:pt>
                <c:pt idx="312">
                  <c:v>19.935820622594417</c:v>
                </c:pt>
                <c:pt idx="313">
                  <c:v>19.858795675042085</c:v>
                </c:pt>
                <c:pt idx="314">
                  <c:v>19.781980017876755</c:v>
                </c:pt>
                <c:pt idx="315">
                  <c:v>19.705389947010143</c:v>
                </c:pt>
                <c:pt idx="316">
                  <c:v>19.629041536040035</c:v>
                </c:pt>
                <c:pt idx="317">
                  <c:v>19.552950635001498</c:v>
                </c:pt>
                <c:pt idx="318">
                  <c:v>19.477132869295787</c:v>
                </c:pt>
                <c:pt idx="319">
                  <c:v>19.401603638792263</c:v>
                </c:pt>
                <c:pt idx="320">
                  <c:v>19.326378117098788</c:v>
                </c:pt>
                <c:pt idx="321">
                  <c:v>19.251471250995909</c:v>
                </c:pt>
                <c:pt idx="322">
                  <c:v>19.176897760030073</c:v>
                </c:pt>
                <c:pt idx="323">
                  <c:v>19.102672136261166</c:v>
                </c:pt>
                <c:pt idx="324">
                  <c:v>19.028808644159596</c:v>
                </c:pt>
                <c:pt idx="325">
                  <c:v>18.955321320648132</c:v>
                </c:pt>
                <c:pt idx="326">
                  <c:v>18.882223975283747</c:v>
                </c:pt>
                <c:pt idx="327">
                  <c:v>18.809530190574584</c:v>
                </c:pt>
                <c:pt idx="328">
                  <c:v>18.737253322427389</c:v>
                </c:pt>
                <c:pt idx="329">
                  <c:v>18.665406500720504</c:v>
                </c:pt>
                <c:pt idx="330">
                  <c:v>18.594002629997778</c:v>
                </c:pt>
                <c:pt idx="331">
                  <c:v>18.523054390278613</c:v>
                </c:pt>
                <c:pt idx="332">
                  <c:v>18.452574237979427</c:v>
                </c:pt>
                <c:pt idx="333">
                  <c:v>18.382574406941956</c:v>
                </c:pt>
                <c:pt idx="334">
                  <c:v>18.313066909563652</c:v>
                </c:pt>
                <c:pt idx="335">
                  <c:v>18.244063538025717</c:v>
                </c:pt>
                <c:pt idx="336">
                  <c:v>18.175575865614171</c:v>
                </c:pt>
                <c:pt idx="337">
                  <c:v>18.107615248129513</c:v>
                </c:pt>
                <c:pt idx="338">
                  <c:v>18.040192825380537</c:v>
                </c:pt>
                <c:pt idx="339">
                  <c:v>17.973319522757961</c:v>
                </c:pt>
                <c:pt idx="340">
                  <c:v>17.907006052883599</c:v>
                </c:pt>
                <c:pt idx="341">
                  <c:v>17.841262917330781</c:v>
                </c:pt>
                <c:pt idx="342">
                  <c:v>17.776100408411953</c:v>
                </c:pt>
                <c:pt idx="343">
                  <c:v>17.71152861102933</c:v>
                </c:pt>
                <c:pt idx="344">
                  <c:v>17.647557404584564</c:v>
                </c:pt>
                <c:pt idx="345">
                  <c:v>17.584196464943556</c:v>
                </c:pt>
                <c:pt idx="346">
                  <c:v>17.521455266452545</c:v>
                </c:pt>
                <c:pt idx="347">
                  <c:v>17.459343084001635</c:v>
                </c:pt>
                <c:pt idx="348">
                  <c:v>17.397868995132171</c:v>
                </c:pt>
                <c:pt idx="349">
                  <c:v>17.337041882184259</c:v>
                </c:pt>
                <c:pt idx="350">
                  <c:v>17.27687043448098</c:v>
                </c:pt>
                <c:pt idx="351">
                  <c:v>17.217363150545776</c:v>
                </c:pt>
                <c:pt idx="352">
                  <c:v>17.158528340349715</c:v>
                </c:pt>
                <c:pt idx="353">
                  <c:v>17.100374127585351</c:v>
                </c:pt>
                <c:pt idx="354">
                  <c:v>17.042908451963921</c:v>
                </c:pt>
                <c:pt idx="355">
                  <c:v>16.986139071532879</c:v>
                </c:pt>
                <c:pt idx="356">
                  <c:v>16.930073565010662</c:v>
                </c:pt>
                <c:pt idx="357">
                  <c:v>16.874719334135801</c:v>
                </c:pt>
                <c:pt idx="358">
                  <c:v>16.820083606027513</c:v>
                </c:pt>
                <c:pt idx="359">
                  <c:v>16.766173435554993</c:v>
                </c:pt>
                <c:pt idx="360">
                  <c:v>16.712995707712746</c:v>
                </c:pt>
                <c:pt idx="361">
                  <c:v>16.660557139999352</c:v>
                </c:pt>
                <c:pt idx="362">
                  <c:v>16.608864284797136</c:v>
                </c:pt>
                <c:pt idx="363">
                  <c:v>16.557923531750308</c:v>
                </c:pt>
                <c:pt idx="364">
                  <c:v>16.507741110139232</c:v>
                </c:pt>
                <c:pt idx="365">
                  <c:v>16.458323091248523</c:v>
                </c:pt>
                <c:pt idx="366">
                  <c:v>16.409675390726793</c:v>
                </c:pt>
                <c:pt idx="367">
                  <c:v>16.361803770935886</c:v>
                </c:pt>
                <c:pt idx="368">
                  <c:v>16.314713843287613</c:v>
                </c:pt>
                <c:pt idx="369">
                  <c:v>16.268411070565946</c:v>
                </c:pt>
                <c:pt idx="370">
                  <c:v>16.222900769232812</c:v>
                </c:pt>
                <c:pt idx="371">
                  <c:v>16.178188111715645</c:v>
                </c:pt>
                <c:pt idx="372">
                  <c:v>16.13427812867495</c:v>
                </c:pt>
                <c:pt idx="373">
                  <c:v>16.09117571125012</c:v>
                </c:pt>
                <c:pt idx="374">
                  <c:v>16.048885613281982</c:v>
                </c:pt>
                <c:pt idx="375">
                  <c:v>16.007412453510437</c:v>
                </c:pt>
                <c:pt idx="376">
                  <c:v>15.966760717745723</c:v>
                </c:pt>
                <c:pt idx="377">
                  <c:v>15.926934761011841</c:v>
                </c:pt>
                <c:pt idx="378">
                  <c:v>15.88793880966082</c:v>
                </c:pt>
                <c:pt idx="379">
                  <c:v>15.84977696345646</c:v>
                </c:pt>
                <c:pt idx="380">
                  <c:v>15.812453197626281</c:v>
                </c:pt>
                <c:pt idx="381">
                  <c:v>15.775971364880556</c:v>
                </c:pt>
                <c:pt idx="382">
                  <c:v>15.74033519739716</c:v>
                </c:pt>
                <c:pt idx="383">
                  <c:v>15.705548308771254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'Traj 4'!$I$14</c15:f>
                <c15:dlblRangeCache>
                  <c:ptCount val="1"/>
                  <c:pt idx="0">
                    <c:v>57.9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180-2B0B-41BF-8991-69B158713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114744"/>
        <c:axId val="1"/>
      </c:scatterChart>
      <c:valAx>
        <c:axId val="185114744"/>
        <c:scaling>
          <c:orientation val="minMax"/>
          <c:max val="5000"/>
          <c:min val="-5000"/>
        </c:scaling>
        <c:delete val="0"/>
        <c:axPos val="b"/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x (km East)</a:t>
                </a:r>
              </a:p>
            </c:rich>
          </c:tx>
          <c:layout>
            <c:manualLayout>
              <c:xMode val="edge"/>
              <c:yMode val="edge"/>
              <c:x val="0.46547117056345227"/>
              <c:y val="0.9733278849403640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81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"/>
        <c:crossBetween val="midCat"/>
        <c:majorUnit val="1000"/>
        <c:minorUnit val="40"/>
      </c:valAx>
      <c:valAx>
        <c:axId val="1"/>
        <c:scaling>
          <c:orientation val="minMax"/>
          <c:max val="60"/>
          <c:min val="-60"/>
        </c:scaling>
        <c:delete val="0"/>
        <c:axPos val="l"/>
        <c:majorGridlines>
          <c:spPr>
            <a:ln w="6350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y (latitude, deg)</a:t>
                </a:r>
              </a:p>
            </c:rich>
          </c:tx>
          <c:layout>
            <c:manualLayout>
              <c:xMode val="edge"/>
              <c:yMode val="edge"/>
              <c:x val="5.6904708272144527E-3"/>
              <c:y val="0.345779272017271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14744"/>
        <c:crossesAt val="0"/>
        <c:crossBetween val="midCat"/>
        <c:majorUnit val="10"/>
        <c:minorUnit val="10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NZ" sz="1200"/>
              <a:t>P-grad slope,</a:t>
            </a:r>
            <a:r>
              <a:rPr lang="en-NZ" sz="1200" baseline="0"/>
              <a:t> eq to pole</a:t>
            </a:r>
            <a:r>
              <a:rPr lang="en-NZ" sz="1200" b="0" i="0" u="none" strike="noStrike" baseline="0"/>
              <a:t> </a:t>
            </a:r>
            <a:endParaRPr lang="en-NZ" sz="1200"/>
          </a:p>
        </c:rich>
      </c:tx>
      <c:layout>
        <c:manualLayout>
          <c:xMode val="edge"/>
          <c:yMode val="edge"/>
          <c:x val="0.18877038336917823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604111986001749E-2"/>
          <c:y val="0.20168562374772908"/>
          <c:w val="0.9223958880139983"/>
          <c:h val="0.64513020303441426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'Traj 4'!$U$72:$U$87</c:f>
              <c:numCache>
                <c:formatCode>General</c:formatCode>
                <c:ptCount val="16"/>
                <c:pt idx="0">
                  <c:v>-45</c:v>
                </c:pt>
                <c:pt idx="1">
                  <c:v>-36</c:v>
                </c:pt>
                <c:pt idx="2">
                  <c:v>-27</c:v>
                </c:pt>
                <c:pt idx="3">
                  <c:v>-18</c:v>
                </c:pt>
                <c:pt idx="4">
                  <c:v>-9</c:v>
                </c:pt>
                <c:pt idx="5">
                  <c:v>0</c:v>
                </c:pt>
                <c:pt idx="6">
                  <c:v>9</c:v>
                </c:pt>
                <c:pt idx="7">
                  <c:v>18</c:v>
                </c:pt>
                <c:pt idx="8">
                  <c:v>27</c:v>
                </c:pt>
                <c:pt idx="9">
                  <c:v>36</c:v>
                </c:pt>
                <c:pt idx="10">
                  <c:v>45</c:v>
                </c:pt>
                <c:pt idx="11">
                  <c:v>54</c:v>
                </c:pt>
                <c:pt idx="12">
                  <c:v>63</c:v>
                </c:pt>
                <c:pt idx="13">
                  <c:v>72</c:v>
                </c:pt>
                <c:pt idx="14">
                  <c:v>81</c:v>
                </c:pt>
                <c:pt idx="15">
                  <c:v>90</c:v>
                </c:pt>
              </c:numCache>
            </c:numRef>
          </c:xVal>
          <c:yVal>
            <c:numRef>
              <c:f>'Traj 4'!$V$72:$V$87</c:f>
              <c:numCache>
                <c:formatCode>0.0000</c:formatCode>
                <c:ptCount val="16"/>
                <c:pt idx="0">
                  <c:v>5.0778437933203168E-3</c:v>
                </c:pt>
                <c:pt idx="1">
                  <c:v>8.3444615365500519E-3</c:v>
                </c:pt>
                <c:pt idx="2">
                  <c:v>1.3683618657050386E-2</c:v>
                </c:pt>
                <c:pt idx="3">
                  <c:v>2.2361969193544173E-2</c:v>
                </c:pt>
                <c:pt idx="4">
                  <c:v>3.6341460146782384E-2</c:v>
                </c:pt>
                <c:pt idx="5">
                  <c:v>5.8536902874367899E-2</c:v>
                </c:pt>
                <c:pt idx="6">
                  <c:v>9.2980194522299817E-2</c:v>
                </c:pt>
                <c:pt idx="7">
                  <c:v>0.14457775046587726</c:v>
                </c:pt>
                <c:pt idx="8">
                  <c:v>0.21792873238451507</c:v>
                </c:pt>
                <c:pt idx="9">
                  <c:v>0.31479902333468435</c:v>
                </c:pt>
                <c:pt idx="10">
                  <c:v>0.43099866743180942</c:v>
                </c:pt>
                <c:pt idx="11">
                  <c:v>0.55532805526236895</c:v>
                </c:pt>
                <c:pt idx="12">
                  <c:v>0.67309617772223207</c:v>
                </c:pt>
                <c:pt idx="13">
                  <c:v>0.77245438280718393</c:v>
                </c:pt>
                <c:pt idx="14">
                  <c:v>0.84841485121071314</c:v>
                </c:pt>
                <c:pt idx="15">
                  <c:v>0.90222740014920078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3ED-4FA1-A927-B5CAF2F673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116384"/>
        <c:axId val="1"/>
      </c:scatterChart>
      <c:valAx>
        <c:axId val="185116384"/>
        <c:scaling>
          <c:orientation val="minMax"/>
          <c:max val="90"/>
          <c:min val="-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116384"/>
        <c:crosses val="autoZero"/>
        <c:crossBetween val="midCat"/>
        <c:maj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NZ"/>
              <a:t>Air-parcel trajectory under Geostrophic Adjustment with varying Coriolis parameter</a:t>
            </a:r>
          </a:p>
        </c:rich>
      </c:tx>
      <c:layout>
        <c:manualLayout>
          <c:xMode val="edge"/>
          <c:yMode val="edge"/>
          <c:x val="0.17051693723069034"/>
          <c:y val="1.13122296466186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289915674488305E-2"/>
          <c:y val="5.0778895175083355E-2"/>
          <c:w val="0.92077327447804524"/>
          <c:h val="0.90761255002566565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  <a:tailEnd type="arrow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0.15023147737410286"/>
                  <c:y val="-0.19828301488577188"/>
                </c:manualLayout>
              </c:layout>
              <c:tx>
                <c:rich>
                  <a:bodyPr/>
                  <a:lstStyle/>
                  <a:p>
                    <a:fld id="{C559005A-1317-4AA8-9AA6-8DF1E2109CA0}" type="CELLRANGE">
                      <a:rPr lang="en-US"/>
                      <a:pPr/>
                      <a:t>[CELLRANGE]</a:t>
                    </a:fld>
                    <a:endParaRPr lang="en-NZ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156B-4989-A48F-5FAF85FEE61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6B-4989-A48F-5FAF85FEE61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6B-4989-A48F-5FAF85FEE612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6B-4989-A48F-5FAF85FEE612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56B-4989-A48F-5FAF85FEE612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56B-4989-A48F-5FAF85FEE612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56B-4989-A48F-5FAF85FEE612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56B-4989-A48F-5FAF85FEE612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56B-4989-A48F-5FAF85FEE612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56B-4989-A48F-5FAF85FEE612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56B-4989-A48F-5FAF85FEE612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56B-4989-A48F-5FAF85FEE612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56B-4989-A48F-5FAF85FEE612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56B-4989-A48F-5FAF85FEE612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56B-4989-A48F-5FAF85FEE612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56B-4989-A48F-5FAF85FEE612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56B-4989-A48F-5FAF85FEE612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56B-4989-A48F-5FAF85FEE612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56B-4989-A48F-5FAF85FEE612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56B-4989-A48F-5FAF85FEE612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56B-4989-A48F-5FAF85FEE612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56B-4989-A48F-5FAF85FEE612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56B-4989-A48F-5FAF85FEE612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56B-4989-A48F-5FAF85FEE612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156B-4989-A48F-5FAF85FEE612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156B-4989-A48F-5FAF85FEE612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156B-4989-A48F-5FAF85FEE612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156B-4989-A48F-5FAF85FEE612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156B-4989-A48F-5FAF85FEE612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156B-4989-A48F-5FAF85FEE612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156B-4989-A48F-5FAF85FEE612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156B-4989-A48F-5FAF85FEE612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156B-4989-A48F-5FAF85FEE612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156B-4989-A48F-5FAF85FEE612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156B-4989-A48F-5FAF85FEE612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156B-4989-A48F-5FAF85FEE612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156B-4989-A48F-5FAF85FEE612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156B-4989-A48F-5FAF85FEE612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156B-4989-A48F-5FAF85FEE612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156B-4989-A48F-5FAF85FEE612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156B-4989-A48F-5FAF85FEE612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156B-4989-A48F-5FAF85FEE612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156B-4989-A48F-5FAF85FEE612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156B-4989-A48F-5FAF85FEE612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156B-4989-A48F-5FAF85FEE612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156B-4989-A48F-5FAF85FEE612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156B-4989-A48F-5FAF85FEE612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156B-4989-A48F-5FAF85FEE612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156B-4989-A48F-5FAF85FEE612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156B-4989-A48F-5FAF85FEE612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156B-4989-A48F-5FAF85FEE612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156B-4989-A48F-5FAF85FEE612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156B-4989-A48F-5FAF85FEE612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156B-4989-A48F-5FAF85FEE612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156B-4989-A48F-5FAF85FEE612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156B-4989-A48F-5FAF85FEE612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156B-4989-A48F-5FAF85FEE612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156B-4989-A48F-5FAF85FEE612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156B-4989-A48F-5FAF85FEE612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156B-4989-A48F-5FAF85FEE612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156B-4989-A48F-5FAF85FEE612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156B-4989-A48F-5FAF85FEE612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156B-4989-A48F-5FAF85FEE612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156B-4989-A48F-5FAF85FEE612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156B-4989-A48F-5FAF85FEE612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156B-4989-A48F-5FAF85FEE612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156B-4989-A48F-5FAF85FEE612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156B-4989-A48F-5FAF85FEE612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156B-4989-A48F-5FAF85FEE612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156B-4989-A48F-5FAF85FEE612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156B-4989-A48F-5FAF85FEE612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156B-4989-A48F-5FAF85FEE612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156B-4989-A48F-5FAF85FEE612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156B-4989-A48F-5FAF85FEE612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156B-4989-A48F-5FAF85FEE612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156B-4989-A48F-5FAF85FEE612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156B-4989-A48F-5FAF85FEE612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156B-4989-A48F-5FAF85FEE612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156B-4989-A48F-5FAF85FEE612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156B-4989-A48F-5FAF85FEE612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156B-4989-A48F-5FAF85FEE612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156B-4989-A48F-5FAF85FEE612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156B-4989-A48F-5FAF85FEE612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156B-4989-A48F-5FAF85FEE612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156B-4989-A48F-5FAF85FEE612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156B-4989-A48F-5FAF85FEE612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6-156B-4989-A48F-5FAF85FEE612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156B-4989-A48F-5FAF85FEE612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156B-4989-A48F-5FAF85FEE612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156B-4989-A48F-5FAF85FEE612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156B-4989-A48F-5FAF85FEE612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156B-4989-A48F-5FAF85FEE612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C-156B-4989-A48F-5FAF85FEE612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156B-4989-A48F-5FAF85FEE612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156B-4989-A48F-5FAF85FEE612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156B-4989-A48F-5FAF85FEE612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156B-4989-A48F-5FAF85FEE612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156B-4989-A48F-5FAF85FEE612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2-156B-4989-A48F-5FAF85FEE612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156B-4989-A48F-5FAF85FEE612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156B-4989-A48F-5FAF85FEE612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156B-4989-A48F-5FAF85FEE612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156B-4989-A48F-5FAF85FEE612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156B-4989-A48F-5FAF85FEE612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156B-4989-A48F-5FAF85FEE612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156B-4989-A48F-5FAF85FEE612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156B-4989-A48F-5FAF85FEE612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156B-4989-A48F-5FAF85FEE612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156B-4989-A48F-5FAF85FEE612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156B-4989-A48F-5FAF85FEE612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156B-4989-A48F-5FAF85FEE612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156B-4989-A48F-5FAF85FEE612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156B-4989-A48F-5FAF85FEE612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156B-4989-A48F-5FAF85FEE612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156B-4989-A48F-5FAF85FEE612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3-156B-4989-A48F-5FAF85FEE612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4-156B-4989-A48F-5FAF85FEE612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5-156B-4989-A48F-5FAF85FEE612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6-156B-4989-A48F-5FAF85FEE612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7-156B-4989-A48F-5FAF85FEE612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8-156B-4989-A48F-5FAF85FEE612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9-156B-4989-A48F-5FAF85FEE612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A-156B-4989-A48F-5FAF85FEE612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B-156B-4989-A48F-5FAF85FEE612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C-156B-4989-A48F-5FAF85FEE612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D-156B-4989-A48F-5FAF85FEE612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E-156B-4989-A48F-5FAF85FEE612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F-156B-4989-A48F-5FAF85FEE612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0-156B-4989-A48F-5FAF85FEE612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1-156B-4989-A48F-5FAF85FEE612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2-156B-4989-A48F-5FAF85FEE612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3-156B-4989-A48F-5FAF85FEE612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4-156B-4989-A48F-5FAF85FEE612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5-156B-4989-A48F-5FAF85FEE612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6-156B-4989-A48F-5FAF85FEE612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7-156B-4989-A48F-5FAF85FEE612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8-156B-4989-A48F-5FAF85FEE612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9-156B-4989-A48F-5FAF85FEE612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A-156B-4989-A48F-5FAF85FEE612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B-156B-4989-A48F-5FAF85FEE612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C-156B-4989-A48F-5FAF85FEE612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D-156B-4989-A48F-5FAF85FEE612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E-156B-4989-A48F-5FAF85FEE612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F-156B-4989-A48F-5FAF85FEE612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0-156B-4989-A48F-5FAF85FEE612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1-156B-4989-A48F-5FAF85FEE612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2-156B-4989-A48F-5FAF85FEE612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3-156B-4989-A48F-5FAF85FEE612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4-156B-4989-A48F-5FAF85FEE612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5-156B-4989-A48F-5FAF85FEE612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6-156B-4989-A48F-5FAF85FEE612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7-156B-4989-A48F-5FAF85FEE612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8-156B-4989-A48F-5FAF85FEE612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9-156B-4989-A48F-5FAF85FEE612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A-156B-4989-A48F-5FAF85FEE612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B-156B-4989-A48F-5FAF85FEE612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C-156B-4989-A48F-5FAF85FEE612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D-156B-4989-A48F-5FAF85FEE612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E-156B-4989-A48F-5FAF85FEE612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F-156B-4989-A48F-5FAF85FEE612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0-156B-4989-A48F-5FAF85FEE612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1-156B-4989-A48F-5FAF85FEE612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2-156B-4989-A48F-5FAF85FEE612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3-156B-4989-A48F-5FAF85FEE612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4-156B-4989-A48F-5FAF85FEE612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5-156B-4989-A48F-5FAF85FEE612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6-156B-4989-A48F-5FAF85FEE612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7-156B-4989-A48F-5FAF85FEE612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8-156B-4989-A48F-5FAF85FEE612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9-156B-4989-A48F-5FAF85FEE612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A-156B-4989-A48F-5FAF85FEE612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B-156B-4989-A48F-5FAF85FEE612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C-156B-4989-A48F-5FAF85FEE612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D-156B-4989-A48F-5FAF85FEE612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E-156B-4989-A48F-5FAF85FEE612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F-156B-4989-A48F-5FAF85FEE612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0-156B-4989-A48F-5FAF85FEE612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1-156B-4989-A48F-5FAF85FEE612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2-156B-4989-A48F-5FAF85FEE612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3-156B-4989-A48F-5FAF85FEE612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4-156B-4989-A48F-5FAF85FEE612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5-156B-4989-A48F-5FAF85FEE612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6-156B-4989-A48F-5FAF85FEE612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7-156B-4989-A48F-5FAF85FEE612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8-156B-4989-A48F-5FAF85FEE612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9-156B-4989-A48F-5FAF85FEE612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A-156B-4989-A48F-5FAF85FEE612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B-156B-4989-A48F-5FAF85FEE612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C-156B-4989-A48F-5FAF85FEE612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D-156B-4989-A48F-5FAF85FEE612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E-156B-4989-A48F-5FAF85FEE612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F-156B-4989-A48F-5FAF85FEE612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0-156B-4989-A48F-5FAF85FEE612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1-156B-4989-A48F-5FAF85FEE612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2-156B-4989-A48F-5FAF85FEE612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3-156B-4989-A48F-5FAF85FEE612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4-156B-4989-A48F-5FAF85FEE612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5-156B-4989-A48F-5FAF85FEE612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6-156B-4989-A48F-5FAF85FEE612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7-156B-4989-A48F-5FAF85FEE612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8-156B-4989-A48F-5FAF85FEE612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9-156B-4989-A48F-5FAF85FEE612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A-156B-4989-A48F-5FAF85FEE612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B-156B-4989-A48F-5FAF85FEE612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C-156B-4989-A48F-5FAF85FEE612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D-156B-4989-A48F-5FAF85FEE612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E-156B-4989-A48F-5FAF85FEE612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F-156B-4989-A48F-5FAF85FEE612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0-156B-4989-A48F-5FAF85FEE612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1-156B-4989-A48F-5FAF85FEE612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2-156B-4989-A48F-5FAF85FEE612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3-156B-4989-A48F-5FAF85FEE612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4-156B-4989-A48F-5FAF85FEE612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5-156B-4989-A48F-5FAF85FEE612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6-156B-4989-A48F-5FAF85FEE612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7-156B-4989-A48F-5FAF85FEE612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8-156B-4989-A48F-5FAF85FEE612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9-156B-4989-A48F-5FAF85FEE612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A-156B-4989-A48F-5FAF85FEE612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B-156B-4989-A48F-5FAF85FEE612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C-156B-4989-A48F-5FAF85FEE612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D-156B-4989-A48F-5FAF85FEE612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E-156B-4989-A48F-5FAF85FEE612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F-156B-4989-A48F-5FAF85FEE612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0-156B-4989-A48F-5FAF85FEE612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1-156B-4989-A48F-5FAF85FEE612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2-156B-4989-A48F-5FAF85FEE612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3-156B-4989-A48F-5FAF85FEE612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4-156B-4989-A48F-5FAF85FEE612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5-156B-4989-A48F-5FAF85FEE612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6-156B-4989-A48F-5FAF85FEE612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7-156B-4989-A48F-5FAF85FEE612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8-156B-4989-A48F-5FAF85FEE612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9-156B-4989-A48F-5FAF85FEE612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A-156B-4989-A48F-5FAF85FEE612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B-156B-4989-A48F-5FAF85FEE612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C-156B-4989-A48F-5FAF85FEE612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D-156B-4989-A48F-5FAF85FEE612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E-156B-4989-A48F-5FAF85FEE612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F-156B-4989-A48F-5FAF85FEE612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0-156B-4989-A48F-5FAF85FEE612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1-156B-4989-A48F-5FAF85FEE612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2-156B-4989-A48F-5FAF85FEE612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3-156B-4989-A48F-5FAF85FEE612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4-156B-4989-A48F-5FAF85FEE612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5-156B-4989-A48F-5FAF85FEE612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6-156B-4989-A48F-5FAF85FEE612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7-156B-4989-A48F-5FAF85FEE612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8-156B-4989-A48F-5FAF85FEE612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9-156B-4989-A48F-5FAF85FEE612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A-156B-4989-A48F-5FAF85FEE612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B-156B-4989-A48F-5FAF85FEE612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C-156B-4989-A48F-5FAF85FEE612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D-156B-4989-A48F-5FAF85FEE612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E-156B-4989-A48F-5FAF85FEE612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F-156B-4989-A48F-5FAF85FEE612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0-156B-4989-A48F-5FAF85FEE612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1-156B-4989-A48F-5FAF85FEE612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2-156B-4989-A48F-5FAF85FEE612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3-156B-4989-A48F-5FAF85FEE612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4-156B-4989-A48F-5FAF85FEE612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5-156B-4989-A48F-5FAF85FEE612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6-156B-4989-A48F-5FAF85FEE612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7-156B-4989-A48F-5FAF85FEE612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8-156B-4989-A48F-5FAF85FEE612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9-156B-4989-A48F-5FAF85FEE612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A-156B-4989-A48F-5FAF85FEE612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B-156B-4989-A48F-5FAF85FEE612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C-156B-4989-A48F-5FAF85FEE612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D-156B-4989-A48F-5FAF85FEE612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E-156B-4989-A48F-5FAF85FEE612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F-156B-4989-A48F-5FAF85FEE612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0-156B-4989-A48F-5FAF85FEE612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1-156B-4989-A48F-5FAF85FEE612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2-156B-4989-A48F-5FAF85FEE612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3-156B-4989-A48F-5FAF85FEE612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4-156B-4989-A48F-5FAF85FEE612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5-156B-4989-A48F-5FAF85FEE612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6-156B-4989-A48F-5FAF85FEE612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7-156B-4989-A48F-5FAF85FEE612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8-156B-4989-A48F-5FAF85FEE612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9-156B-4989-A48F-5FAF85FEE612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A-156B-4989-A48F-5FAF85FEE612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B-156B-4989-A48F-5FAF85FEE612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C-156B-4989-A48F-5FAF85FEE612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D-156B-4989-A48F-5FAF85FEE612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E-156B-4989-A48F-5FAF85FEE612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F-156B-4989-A48F-5FAF85FEE612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0-156B-4989-A48F-5FAF85FEE612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1-156B-4989-A48F-5FAF85FEE612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2-156B-4989-A48F-5FAF85FEE612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3-156B-4989-A48F-5FAF85FEE612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4-156B-4989-A48F-5FAF85FEE612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5-156B-4989-A48F-5FAF85FEE612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6-156B-4989-A48F-5FAF85FEE612}"/>
                </c:ext>
              </c:extLst>
            </c:dLbl>
            <c:dLbl>
              <c:idx val="2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7-156B-4989-A48F-5FAF85FEE612}"/>
                </c:ext>
              </c:extLst>
            </c:dLbl>
            <c:dLbl>
              <c:idx val="2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8-156B-4989-A48F-5FAF85FEE612}"/>
                </c:ext>
              </c:extLst>
            </c:dLbl>
            <c:dLbl>
              <c:idx val="2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9-156B-4989-A48F-5FAF85FEE612}"/>
                </c:ext>
              </c:extLst>
            </c:dLbl>
            <c:dLbl>
              <c:idx val="2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A-156B-4989-A48F-5FAF85FEE612}"/>
                </c:ext>
              </c:extLst>
            </c:dLbl>
            <c:dLbl>
              <c:idx val="2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B-156B-4989-A48F-5FAF85FEE612}"/>
                </c:ext>
              </c:extLst>
            </c:dLbl>
            <c:dLbl>
              <c:idx val="3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C-156B-4989-A48F-5FAF85FEE612}"/>
                </c:ext>
              </c:extLst>
            </c:dLbl>
            <c:dLbl>
              <c:idx val="3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D-156B-4989-A48F-5FAF85FEE612}"/>
                </c:ext>
              </c:extLst>
            </c:dLbl>
            <c:dLbl>
              <c:idx val="3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E-156B-4989-A48F-5FAF85FEE612}"/>
                </c:ext>
              </c:extLst>
            </c:dLbl>
            <c:dLbl>
              <c:idx val="3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F-156B-4989-A48F-5FAF85FEE612}"/>
                </c:ext>
              </c:extLst>
            </c:dLbl>
            <c:dLbl>
              <c:idx val="3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0-156B-4989-A48F-5FAF85FEE612}"/>
                </c:ext>
              </c:extLst>
            </c:dLbl>
            <c:dLbl>
              <c:idx val="3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1-156B-4989-A48F-5FAF85FEE612}"/>
                </c:ext>
              </c:extLst>
            </c:dLbl>
            <c:dLbl>
              <c:idx val="3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2-156B-4989-A48F-5FAF85FEE612}"/>
                </c:ext>
              </c:extLst>
            </c:dLbl>
            <c:dLbl>
              <c:idx val="3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3-156B-4989-A48F-5FAF85FEE612}"/>
                </c:ext>
              </c:extLst>
            </c:dLbl>
            <c:dLbl>
              <c:idx val="3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4-156B-4989-A48F-5FAF85FEE612}"/>
                </c:ext>
              </c:extLst>
            </c:dLbl>
            <c:dLbl>
              <c:idx val="3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5-156B-4989-A48F-5FAF85FEE612}"/>
                </c:ext>
              </c:extLst>
            </c:dLbl>
            <c:dLbl>
              <c:idx val="3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6-156B-4989-A48F-5FAF85FEE612}"/>
                </c:ext>
              </c:extLst>
            </c:dLbl>
            <c:dLbl>
              <c:idx val="3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7-156B-4989-A48F-5FAF85FEE612}"/>
                </c:ext>
              </c:extLst>
            </c:dLbl>
            <c:dLbl>
              <c:idx val="3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8-156B-4989-A48F-5FAF85FEE612}"/>
                </c:ext>
              </c:extLst>
            </c:dLbl>
            <c:dLbl>
              <c:idx val="3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9-156B-4989-A48F-5FAF85FEE612}"/>
                </c:ext>
              </c:extLst>
            </c:dLbl>
            <c:dLbl>
              <c:idx val="3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A-156B-4989-A48F-5FAF85FEE612}"/>
                </c:ext>
              </c:extLst>
            </c:dLbl>
            <c:dLbl>
              <c:idx val="3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B-156B-4989-A48F-5FAF85FEE612}"/>
                </c:ext>
              </c:extLst>
            </c:dLbl>
            <c:dLbl>
              <c:idx val="3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C-156B-4989-A48F-5FAF85FEE612}"/>
                </c:ext>
              </c:extLst>
            </c:dLbl>
            <c:dLbl>
              <c:idx val="3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D-156B-4989-A48F-5FAF85FEE612}"/>
                </c:ext>
              </c:extLst>
            </c:dLbl>
            <c:dLbl>
              <c:idx val="3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E-156B-4989-A48F-5FAF85FEE612}"/>
                </c:ext>
              </c:extLst>
            </c:dLbl>
            <c:dLbl>
              <c:idx val="3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F-156B-4989-A48F-5FAF85FEE612}"/>
                </c:ext>
              </c:extLst>
            </c:dLbl>
            <c:dLbl>
              <c:idx val="3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0-156B-4989-A48F-5FAF85FEE612}"/>
                </c:ext>
              </c:extLst>
            </c:dLbl>
            <c:dLbl>
              <c:idx val="3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1-156B-4989-A48F-5FAF85FEE612}"/>
                </c:ext>
              </c:extLst>
            </c:dLbl>
            <c:dLbl>
              <c:idx val="3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2-156B-4989-A48F-5FAF85FEE612}"/>
                </c:ext>
              </c:extLst>
            </c:dLbl>
            <c:dLbl>
              <c:idx val="3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3-156B-4989-A48F-5FAF85FEE612}"/>
                </c:ext>
              </c:extLst>
            </c:dLbl>
            <c:dLbl>
              <c:idx val="3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4-156B-4989-A48F-5FAF85FEE612}"/>
                </c:ext>
              </c:extLst>
            </c:dLbl>
            <c:dLbl>
              <c:idx val="3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5-156B-4989-A48F-5FAF85FEE612}"/>
                </c:ext>
              </c:extLst>
            </c:dLbl>
            <c:dLbl>
              <c:idx val="3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6-156B-4989-A48F-5FAF85FEE612}"/>
                </c:ext>
              </c:extLst>
            </c:dLbl>
            <c:dLbl>
              <c:idx val="3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7-156B-4989-A48F-5FAF85FEE612}"/>
                </c:ext>
              </c:extLst>
            </c:dLbl>
            <c:dLbl>
              <c:idx val="3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8-156B-4989-A48F-5FAF85FEE612}"/>
                </c:ext>
              </c:extLst>
            </c:dLbl>
            <c:dLbl>
              <c:idx val="3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9-156B-4989-A48F-5FAF85FEE612}"/>
                </c:ext>
              </c:extLst>
            </c:dLbl>
            <c:dLbl>
              <c:idx val="3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A-156B-4989-A48F-5FAF85FEE612}"/>
                </c:ext>
              </c:extLst>
            </c:dLbl>
            <c:dLbl>
              <c:idx val="3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B-156B-4989-A48F-5FAF85FEE612}"/>
                </c:ext>
              </c:extLst>
            </c:dLbl>
            <c:dLbl>
              <c:idx val="3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C-156B-4989-A48F-5FAF85FEE612}"/>
                </c:ext>
              </c:extLst>
            </c:dLbl>
            <c:dLbl>
              <c:idx val="3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D-156B-4989-A48F-5FAF85FEE612}"/>
                </c:ext>
              </c:extLst>
            </c:dLbl>
            <c:dLbl>
              <c:idx val="3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E-156B-4989-A48F-5FAF85FEE612}"/>
                </c:ext>
              </c:extLst>
            </c:dLbl>
            <c:dLbl>
              <c:idx val="3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4F-156B-4989-A48F-5FAF85FEE612}"/>
                </c:ext>
              </c:extLst>
            </c:dLbl>
            <c:dLbl>
              <c:idx val="3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0-156B-4989-A48F-5FAF85FEE612}"/>
                </c:ext>
              </c:extLst>
            </c:dLbl>
            <c:dLbl>
              <c:idx val="3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1-156B-4989-A48F-5FAF85FEE612}"/>
                </c:ext>
              </c:extLst>
            </c:dLbl>
            <c:dLbl>
              <c:idx val="3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2-156B-4989-A48F-5FAF85FEE612}"/>
                </c:ext>
              </c:extLst>
            </c:dLbl>
            <c:dLbl>
              <c:idx val="3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3-156B-4989-A48F-5FAF85FEE612}"/>
                </c:ext>
              </c:extLst>
            </c:dLbl>
            <c:dLbl>
              <c:idx val="3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4-156B-4989-A48F-5FAF85FEE612}"/>
                </c:ext>
              </c:extLst>
            </c:dLbl>
            <c:dLbl>
              <c:idx val="3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5-156B-4989-A48F-5FAF85FEE612}"/>
                </c:ext>
              </c:extLst>
            </c:dLbl>
            <c:dLbl>
              <c:idx val="3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6-156B-4989-A48F-5FAF85FEE612}"/>
                </c:ext>
              </c:extLst>
            </c:dLbl>
            <c:dLbl>
              <c:idx val="3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7-156B-4989-A48F-5FAF85FEE612}"/>
                </c:ext>
              </c:extLst>
            </c:dLbl>
            <c:dLbl>
              <c:idx val="3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8-156B-4989-A48F-5FAF85FEE612}"/>
                </c:ext>
              </c:extLst>
            </c:dLbl>
            <c:dLbl>
              <c:idx val="3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9-156B-4989-A48F-5FAF85FEE612}"/>
                </c:ext>
              </c:extLst>
            </c:dLbl>
            <c:dLbl>
              <c:idx val="3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A-156B-4989-A48F-5FAF85FEE612}"/>
                </c:ext>
              </c:extLst>
            </c:dLbl>
            <c:dLbl>
              <c:idx val="3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B-156B-4989-A48F-5FAF85FEE612}"/>
                </c:ext>
              </c:extLst>
            </c:dLbl>
            <c:dLbl>
              <c:idx val="3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C-156B-4989-A48F-5FAF85FEE612}"/>
                </c:ext>
              </c:extLst>
            </c:dLbl>
            <c:dLbl>
              <c:idx val="3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D-156B-4989-A48F-5FAF85FEE612}"/>
                </c:ext>
              </c:extLst>
            </c:dLbl>
            <c:dLbl>
              <c:idx val="3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E-156B-4989-A48F-5FAF85FEE612}"/>
                </c:ext>
              </c:extLst>
            </c:dLbl>
            <c:dLbl>
              <c:idx val="3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5F-156B-4989-A48F-5FAF85FEE612}"/>
                </c:ext>
              </c:extLst>
            </c:dLbl>
            <c:dLbl>
              <c:idx val="3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0-156B-4989-A48F-5FAF85FEE612}"/>
                </c:ext>
              </c:extLst>
            </c:dLbl>
            <c:dLbl>
              <c:idx val="3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1-156B-4989-A48F-5FAF85FEE612}"/>
                </c:ext>
              </c:extLst>
            </c:dLbl>
            <c:dLbl>
              <c:idx val="3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2-156B-4989-A48F-5FAF85FEE612}"/>
                </c:ext>
              </c:extLst>
            </c:dLbl>
            <c:dLbl>
              <c:idx val="3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3-156B-4989-A48F-5FAF85FEE612}"/>
                </c:ext>
              </c:extLst>
            </c:dLbl>
            <c:dLbl>
              <c:idx val="3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4-156B-4989-A48F-5FAF85FEE612}"/>
                </c:ext>
              </c:extLst>
            </c:dLbl>
            <c:dLbl>
              <c:idx val="3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5-156B-4989-A48F-5FAF85FEE612}"/>
                </c:ext>
              </c:extLst>
            </c:dLbl>
            <c:dLbl>
              <c:idx val="3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6-156B-4989-A48F-5FAF85FEE612}"/>
                </c:ext>
              </c:extLst>
            </c:dLbl>
            <c:dLbl>
              <c:idx val="3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7-156B-4989-A48F-5FAF85FEE612}"/>
                </c:ext>
              </c:extLst>
            </c:dLbl>
            <c:dLbl>
              <c:idx val="3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8-156B-4989-A48F-5FAF85FEE612}"/>
                </c:ext>
              </c:extLst>
            </c:dLbl>
            <c:dLbl>
              <c:idx val="3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9-156B-4989-A48F-5FAF85FEE612}"/>
                </c:ext>
              </c:extLst>
            </c:dLbl>
            <c:dLbl>
              <c:idx val="3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A-156B-4989-A48F-5FAF85FEE612}"/>
                </c:ext>
              </c:extLst>
            </c:dLbl>
            <c:dLbl>
              <c:idx val="3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B-156B-4989-A48F-5FAF85FEE612}"/>
                </c:ext>
              </c:extLst>
            </c:dLbl>
            <c:dLbl>
              <c:idx val="3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C-156B-4989-A48F-5FAF85FEE612}"/>
                </c:ext>
              </c:extLst>
            </c:dLbl>
            <c:dLbl>
              <c:idx val="3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D-156B-4989-A48F-5FAF85FEE612}"/>
                </c:ext>
              </c:extLst>
            </c:dLbl>
            <c:dLbl>
              <c:idx val="3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E-156B-4989-A48F-5FAF85FEE612}"/>
                </c:ext>
              </c:extLst>
            </c:dLbl>
            <c:dLbl>
              <c:idx val="3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6F-156B-4989-A48F-5FAF85FEE612}"/>
                </c:ext>
              </c:extLst>
            </c:dLbl>
            <c:dLbl>
              <c:idx val="3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0-156B-4989-A48F-5FAF85FEE612}"/>
                </c:ext>
              </c:extLst>
            </c:dLbl>
            <c:dLbl>
              <c:idx val="3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1-156B-4989-A48F-5FAF85FEE612}"/>
                </c:ext>
              </c:extLst>
            </c:dLbl>
            <c:dLbl>
              <c:idx val="3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2-156B-4989-A48F-5FAF85FEE612}"/>
                </c:ext>
              </c:extLst>
            </c:dLbl>
            <c:dLbl>
              <c:idx val="3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3-156B-4989-A48F-5FAF85FEE612}"/>
                </c:ext>
              </c:extLst>
            </c:dLbl>
            <c:dLbl>
              <c:idx val="3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4-156B-4989-A48F-5FAF85FEE612}"/>
                </c:ext>
              </c:extLst>
            </c:dLbl>
            <c:dLbl>
              <c:idx val="3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5-156B-4989-A48F-5FAF85FEE612}"/>
                </c:ext>
              </c:extLst>
            </c:dLbl>
            <c:dLbl>
              <c:idx val="3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6-156B-4989-A48F-5FAF85FEE612}"/>
                </c:ext>
              </c:extLst>
            </c:dLbl>
            <c:dLbl>
              <c:idx val="3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7-156B-4989-A48F-5FAF85FEE612}"/>
                </c:ext>
              </c:extLst>
            </c:dLbl>
            <c:dLbl>
              <c:idx val="3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8-156B-4989-A48F-5FAF85FEE612}"/>
                </c:ext>
              </c:extLst>
            </c:dLbl>
            <c:dLbl>
              <c:idx val="3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9-156B-4989-A48F-5FAF85FEE612}"/>
                </c:ext>
              </c:extLst>
            </c:dLbl>
            <c:dLbl>
              <c:idx val="3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A-156B-4989-A48F-5FAF85FEE612}"/>
                </c:ext>
              </c:extLst>
            </c:dLbl>
            <c:dLbl>
              <c:idx val="3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B-156B-4989-A48F-5FAF85FEE612}"/>
                </c:ext>
              </c:extLst>
            </c:dLbl>
            <c:dLbl>
              <c:idx val="3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C-156B-4989-A48F-5FAF85FEE612}"/>
                </c:ext>
              </c:extLst>
            </c:dLbl>
            <c:dLbl>
              <c:idx val="3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D-156B-4989-A48F-5FAF85FEE612}"/>
                </c:ext>
              </c:extLst>
            </c:dLbl>
            <c:dLbl>
              <c:idx val="3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E-156B-4989-A48F-5FAF85FEE612}"/>
                </c:ext>
              </c:extLst>
            </c:dLbl>
            <c:dLbl>
              <c:idx val="3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7F-156B-4989-A48F-5FAF85FEE61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>
                      <a:noFill/>
                    </a:ln>
                  </c:spPr>
                </c15:leaderLines>
              </c:ext>
            </c:extLst>
          </c:dLbls>
          <c:xVal>
            <c:numRef>
              <c:f>'Traj 5'!$D$17:$D$400</c:f>
              <c:numCache>
                <c:formatCode>0</c:formatCode>
                <c:ptCount val="384"/>
                <c:pt idx="0">
                  <c:v>0</c:v>
                </c:pt>
                <c:pt idx="1">
                  <c:v>-3.9050786972438802E-5</c:v>
                </c:pt>
                <c:pt idx="2">
                  <c:v>-3.1239644939159918E-4</c:v>
                </c:pt>
                <c:pt idx="3">
                  <c:v>-1.0542707612858067E-3</c:v>
                </c:pt>
                <c:pt idx="4">
                  <c:v>-2.4987615632653618E-3</c:v>
                </c:pt>
                <c:pt idx="5">
                  <c:v>-4.8797232557208194E-3</c:v>
                </c:pt>
                <c:pt idx="6">
                  <c:v>-8.4306893443372253E-3</c:v>
                </c:pt>
                <c:pt idx="7">
                  <c:v>-1.3384785058582566E-2</c:v>
                </c:pt>
                <c:pt idx="8">
                  <c:v>-1.9974640063528566E-2</c:v>
                </c:pt>
                <c:pt idx="9">
                  <c:v>-2.8432301285743956E-2</c:v>
                </c:pt>
                <c:pt idx="10">
                  <c:v>-3.8989145873007142E-2</c:v>
                </c:pt>
                <c:pt idx="11">
                  <c:v>-5.1875794308647527E-2</c:v>
                </c:pt>
                <c:pt idx="12">
                  <c:v>-6.732202370026244E-2</c:v>
                </c:pt>
                <c:pt idx="13">
                  <c:v>-8.5556681262542053E-2</c:v>
                </c:pt>
                <c:pt idx="14">
                  <c:v>-0.10680759801451678</c:v>
                </c:pt>
                <c:pt idx="15">
                  <c:v>-0.1313015027102756</c:v>
                </c:pt>
                <c:pt idx="16">
                  <c:v>-0.15926393602280042</c:v>
                </c:pt>
                <c:pt idx="17">
                  <c:v>-0.19091916499997935</c:v>
                </c:pt>
                <c:pt idx="18">
                  <c:v>-0.2264900978119786</c:v>
                </c:pt>
                <c:pt idx="19">
                  <c:v>-0.26619819880813345</c:v>
                </c:pt>
                <c:pt idx="20">
                  <c:v>-0.31026340390271256</c:v>
                </c:pt>
                <c:pt idx="21">
                  <c:v>-0.35890403630620316</c:v>
                </c:pt>
                <c:pt idx="22">
                  <c:v>-0.41233672262199439</c:v>
                </c:pt>
                <c:pt idx="23">
                  <c:v>-0.47077630932432118</c:v>
                </c:pt>
                <c:pt idx="24">
                  <c:v>-0.53443577963545441</c:v>
                </c:pt>
                <c:pt idx="25">
                  <c:v>-0.60352617081895921</c:v>
                </c:pt>
                <c:pt idx="26">
                  <c:v>-0.67825649190601878</c:v>
                </c:pt>
                <c:pt idx="27">
                  <c:v>-0.7588336418699565</c:v>
                </c:pt>
                <c:pt idx="28">
                  <c:v>-0.84546232826589596</c:v>
                </c:pt>
                <c:pt idx="29">
                  <c:v>-0.93834498635057584</c:v>
                </c:pt>
                <c:pt idx="30">
                  <c:v>-1.0376816986972792</c:v>
                </c:pt>
                <c:pt idx="31">
                  <c:v>-1.1436701153210109</c:v>
                </c:pt>
                <c:pt idx="32">
                  <c:v>-1.2565053743272532</c:v>
                </c:pt>
                <c:pt idx="33">
                  <c:v>-1.3763800230994332</c:v>
                </c:pt>
                <c:pt idx="34">
                  <c:v>-1.5034839400373843</c:v>
                </c:pt>
                <c:pt idx="35">
                  <c:v>-1.6380042568599551</c:v>
                </c:pt>
                <c:pt idx="36">
                  <c:v>-1.7801252814850981</c:v>
                </c:pt>
                <c:pt idx="37">
                  <c:v>-1.9300284214980878</c:v>
                </c:pt>
                <c:pt idx="38">
                  <c:v>-2.0878921082209074</c:v>
                </c:pt>
                <c:pt idx="39">
                  <c:v>-2.2538917213925838</c:v>
                </c:pt>
                <c:pt idx="40">
                  <c:v>-2.4281995144717605</c:v>
                </c:pt>
                <c:pt idx="41">
                  <c:v>-2.6109845405712933</c:v>
                </c:pt>
                <c:pt idx="42">
                  <c:v>-2.8024125790354537</c:v>
                </c:pt>
                <c:pt idx="43">
                  <c:v>-3.0026460626673162</c:v>
                </c:pt>
                <c:pt idx="44">
                  <c:v>-3.2118440056157507</c:v>
                </c:pt>
                <c:pt idx="45">
                  <c:v>-3.4301619319304102</c:v>
                </c:pt>
                <c:pt idx="46">
                  <c:v>-3.6577518047915749</c:v>
                </c:pt>
                <c:pt idx="47">
                  <c:v>-3.8947619564228901</c:v>
                </c:pt>
                <c:pt idx="48">
                  <c:v>-4.1413370186924681</c:v>
                </c:pt>
                <c:pt idx="49">
                  <c:v>-4.3976178544086384</c:v>
                </c:pt>
                <c:pt idx="50">
                  <c:v>-4.6637414893169868</c:v>
                </c:pt>
                <c:pt idx="51">
                  <c:v>-4.939841044802054</c:v>
                </c:pt>
                <c:pt idx="52">
                  <c:v>-5.226045671298702</c:v>
                </c:pt>
                <c:pt idx="53">
                  <c:v>-5.5224804824186231</c:v>
                </c:pt>
                <c:pt idx="54">
                  <c:v>-5.8292664897926825</c:v>
                </c:pt>
                <c:pt idx="55">
                  <c:v>-6.1465205386337569</c:v>
                </c:pt>
                <c:pt idx="56">
                  <c:v>-6.4743552440230943</c:v>
                </c:pt>
                <c:pt idx="57">
                  <c:v>-6.8128789279196154</c:v>
                </c:pt>
                <c:pt idx="58">
                  <c:v>-7.1621955568961075</c:v>
                </c:pt>
                <c:pt idx="59">
                  <c:v>-7.5224046806020866</c:v>
                </c:pt>
                <c:pt idx="60">
                  <c:v>-7.8936013709535562</c:v>
                </c:pt>
                <c:pt idx="61">
                  <c:v>-8.275876162049661</c:v>
                </c:pt>
                <c:pt idx="62">
                  <c:v>-8.6693149908153089</c:v>
                </c:pt>
                <c:pt idx="63">
                  <c:v>-9.0739991383709224</c:v>
                </c:pt>
                <c:pt idx="64">
                  <c:v>-9.4900051721230358</c:v>
                </c:pt>
                <c:pt idx="65">
                  <c:v>-9.9174048885794566</c:v>
                </c:pt>
                <c:pt idx="66">
                  <c:v>-10.356265256881549</c:v>
                </c:pt>
                <c:pt idx="67">
                  <c:v>-10.806648363053634</c:v>
                </c:pt>
                <c:pt idx="68">
                  <c:v>-11.268611354965319</c:v>
                </c:pt>
                <c:pt idx="69">
                  <c:v>-11.742206388004192</c:v>
                </c:pt>
                <c:pt idx="70">
                  <c:v>-12.227480571449801</c:v>
                </c:pt>
                <c:pt idx="71">
                  <c:v>-12.724475915551718</c:v>
                </c:pt>
                <c:pt idx="72">
                  <c:v>-13.233229279300032</c:v>
                </c:pt>
                <c:pt idx="73">
                  <c:v>-13.753772318888522</c:v>
                </c:pt>
                <c:pt idx="74">
                  <c:v>-14.286131436857461</c:v>
                </c:pt>
                <c:pt idx="75">
                  <c:v>-14.83032773191861</c:v>
                </c:pt>
                <c:pt idx="76">
                  <c:v>-15.386376949448437</c:v>
                </c:pt>
                <c:pt idx="77">
                  <c:v>-15.954289432647704</c:v>
                </c:pt>
                <c:pt idx="78">
                  <c:v>-16.53407007435576</c:v>
                </c:pt>
                <c:pt idx="79">
                  <c:v>-17.125718269517712</c:v>
                </c:pt>
                <c:pt idx="80">
                  <c:v>-17.729227868290685</c:v>
                </c:pt>
                <c:pt idx="81">
                  <c:v>-18.344587129785513</c:v>
                </c:pt>
                <c:pt idx="82">
                  <c:v>-18.971778676433555</c:v>
                </c:pt>
                <c:pt idx="83">
                  <c:v>-19.610779448970053</c:v>
                </c:pt>
                <c:pt idx="84">
                  <c:v>-20.261560662027048</c:v>
                </c:pt>
                <c:pt idx="85">
                  <c:v>-20.924087760322791</c:v>
                </c:pt>
                <c:pt idx="86">
                  <c:v>-21.59832037544443</c:v>
                </c:pt>
                <c:pt idx="87">
                  <c:v>-22.284212283207168</c:v>
                </c:pt>
                <c:pt idx="88">
                  <c:v>-22.98171136158944</c:v>
                </c:pt>
                <c:pt idx="89">
                  <c:v>-23.690759549225746</c:v>
                </c:pt>
                <c:pt idx="90">
                  <c:v>-24.411292804450326</c:v>
                </c:pt>
                <c:pt idx="91">
                  <c:v>-25.143241064886162</c:v>
                </c:pt>
                <c:pt idx="92">
                  <c:v>-25.88652820756386</c:v>
                </c:pt>
                <c:pt idx="93">
                  <c:v>-26.641072009558389</c:v>
                </c:pt>
                <c:pt idx="94">
                  <c:v>-27.40678410914407</c:v>
                </c:pt>
                <c:pt idx="95">
                  <c:v>-28.183569967447379</c:v>
                </c:pt>
                <c:pt idx="96">
                  <c:v>-28.971328830588675</c:v>
                </c:pt>
                <c:pt idx="97">
                  <c:v>-29.769953692309624</c:v>
                </c:pt>
                <c:pt idx="98">
                  <c:v>-30.579331257069548</c:v>
                </c:pt>
                <c:pt idx="99">
                  <c:v>-31.399341903602302</c:v>
                </c:pt>
                <c:pt idx="100">
                  <c:v>-32.229859648925782</c:v>
                </c:pt>
                <c:pt idx="101">
                  <c:v>-33.070752112790544</c:v>
                </c:pt>
                <c:pt idx="102">
                  <c:v>-33.921880482565214</c:v>
                </c:pt>
                <c:pt idx="103">
                  <c:v>-34.783099478538219</c:v>
                </c:pt>
                <c:pt idx="104">
                  <c:v>-35.654257319635313</c:v>
                </c:pt>
                <c:pt idx="105">
                  <c:v>-36.535195689542753</c:v>
                </c:pt>
                <c:pt idx="106">
                  <c:v>-37.425749703221555</c:v>
                </c:pt>
                <c:pt idx="107">
                  <c:v>-38.325747873811117</c:v>
                </c:pt>
                <c:pt idx="108">
                  <c:v>-39.235012079911371</c:v>
                </c:pt>
                <c:pt idx="109">
                  <c:v>-40.153357533229581</c:v>
                </c:pt>
                <c:pt idx="110">
                  <c:v>-41.08059274659778</c:v>
                </c:pt>
                <c:pt idx="111">
                  <c:v>-42.016519502337154</c:v>
                </c:pt>
                <c:pt idx="112">
                  <c:v>-42.960932820975842</c:v>
                </c:pt>
                <c:pt idx="113">
                  <c:v>-43.913620930303878</c:v>
                </c:pt>
                <c:pt idx="114">
                  <c:v>-44.874365234767147</c:v>
                </c:pt>
                <c:pt idx="115">
                  <c:v>-45.842940285186344</c:v>
                </c:pt>
                <c:pt idx="116">
                  <c:v>-46.819113748806586</c:v>
                </c:pt>
                <c:pt idx="117">
                  <c:v>-47.802646379656217</c:v>
                </c:pt>
                <c:pt idx="118">
                  <c:v>-48.793291989232472</c:v>
                </c:pt>
                <c:pt idx="119">
                  <c:v>-49.790797417491731</c:v>
                </c:pt>
                <c:pt idx="120">
                  <c:v>-50.79490250414802</c:v>
                </c:pt>
                <c:pt idx="121">
                  <c:v>-51.805340060283491</c:v>
                </c:pt>
                <c:pt idx="122">
                  <c:v>-52.821835840254153</c:v>
                </c:pt>
                <c:pt idx="123">
                  <c:v>-53.844108513907592</c:v>
                </c:pt>
                <c:pt idx="124">
                  <c:v>-54.871869639101504</c:v>
                </c:pt>
                <c:pt idx="125">
                  <c:v>-55.904823634521172</c:v>
                </c:pt>
                <c:pt idx="126">
                  <c:v>-56.942667752799643</c:v>
                </c:pt>
                <c:pt idx="127">
                  <c:v>-57.985092053962006</c:v>
                </c:pt>
                <c:pt idx="128">
                  <c:v>-59.031779379152759</c:v>
                </c:pt>
                <c:pt idx="129">
                  <c:v>-60.082405324694768</c:v>
                </c:pt>
                <c:pt idx="130">
                  <c:v>-61.136638216451807</c:v>
                </c:pt>
                <c:pt idx="131">
                  <c:v>-62.194139084533852</c:v>
                </c:pt>
                <c:pt idx="132">
                  <c:v>-63.254561638296643</c:v>
                </c:pt>
                <c:pt idx="133">
                  <c:v>-64.317552241713798</c:v>
                </c:pt>
                <c:pt idx="134">
                  <c:v>-65.382749889065565</c:v>
                </c:pt>
                <c:pt idx="135">
                  <c:v>-66.449786181000121</c:v>
                </c:pt>
                <c:pt idx="136">
                  <c:v>-67.518285300930089</c:v>
                </c:pt>
                <c:pt idx="137">
                  <c:v>-68.587863991868744</c:v>
                </c:pt>
                <c:pt idx="138">
                  <c:v>-69.6581315335455</c:v>
                </c:pt>
                <c:pt idx="139">
                  <c:v>-70.728689720076574</c:v>
                </c:pt>
                <c:pt idx="140">
                  <c:v>-71.799132835906988</c:v>
                </c:pt>
                <c:pt idx="141">
                  <c:v>-72.86904761041427</c:v>
                </c:pt>
                <c:pt idx="142">
                  <c:v>-73.938013136250021</c:v>
                </c:pt>
                <c:pt idx="143">
                  <c:v>-75.005600774456795</c:v>
                </c:pt>
                <c:pt idx="144">
                  <c:v>-76.071374057364693</c:v>
                </c:pt>
                <c:pt idx="145">
                  <c:v>-77.134888590139383</c:v>
                </c:pt>
                <c:pt idx="146">
                  <c:v>-78.195691951193893</c:v>
                </c:pt>
                <c:pt idx="147">
                  <c:v>-79.253323591363667</c:v>
                </c:pt>
                <c:pt idx="148">
                  <c:v>-80.307314731900632</c:v>
                </c:pt>
                <c:pt idx="149">
                  <c:v>-81.357188261290133</c:v>
                </c:pt>
                <c:pt idx="150">
                  <c:v>-82.40245863089622</c:v>
                </c:pt>
                <c:pt idx="151">
                  <c:v>-83.442631749444686</c:v>
                </c:pt>
                <c:pt idx="152">
                  <c:v>-84.477204876375424</c:v>
                </c:pt>
                <c:pt idx="153">
                  <c:v>-85.505666514066093</c:v>
                </c:pt>
                <c:pt idx="154">
                  <c:v>-86.527496298943689</c:v>
                </c:pt>
                <c:pt idx="155">
                  <c:v>-87.542164891523356</c:v>
                </c:pt>
                <c:pt idx="156">
                  <c:v>-88.549133865370464</c:v>
                </c:pt>
                <c:pt idx="157">
                  <c:v>-89.547855595029006</c:v>
                </c:pt>
                <c:pt idx="158">
                  <c:v>-90.537773142930163</c:v>
                </c:pt>
                <c:pt idx="159">
                  <c:v>-91.518320145311804</c:v>
                </c:pt>
                <c:pt idx="160">
                  <c:v>-92.488920697187112</c:v>
                </c:pt>
                <c:pt idx="161">
                  <c:v>-93.448989236378154</c:v>
                </c:pt>
                <c:pt idx="162">
                  <c:v>-94.39793042665724</c:v>
                </c:pt>
                <c:pt idx="163">
                  <c:v>-95.335139040038968</c:v>
                </c:pt>
                <c:pt idx="164">
                  <c:v>-96.259999838244212</c:v>
                </c:pt>
                <c:pt idx="165">
                  <c:v>-97.171887453391264</c:v>
                </c:pt>
                <c:pt idx="166">
                  <c:v>-98.070166267957589</c:v>
                </c:pt>
                <c:pt idx="167">
                  <c:v>-98.954190294047862</c:v>
                </c:pt>
                <c:pt idx="168">
                  <c:v>-99.823303052028692</c:v>
                </c:pt>
                <c:pt idx="169">
                  <c:v>-100.67683744857466</c:v>
                </c:pt>
                <c:pt idx="170">
                  <c:v>-101.51411565418454</c:v>
                </c:pt>
                <c:pt idx="171">
                  <c:v>-102.3344489802253</c:v>
                </c:pt>
                <c:pt idx="172">
                  <c:v>-103.13713775556353</c:v>
                </c:pt>
                <c:pt idx="173">
                  <c:v>-103.92147120285038</c:v>
                </c:pt>
                <c:pt idx="174">
                  <c:v>-104.68672731452533</c:v>
                </c:pt>
                <c:pt idx="175">
                  <c:v>-105.43217272861399</c:v>
                </c:pt>
                <c:pt idx="176">
                  <c:v>-106.1570626043892</c:v>
                </c:pt>
                <c:pt idx="177">
                  <c:v>-106.86064049797974</c:v>
                </c:pt>
                <c:pt idx="178">
                  <c:v>-107.54213823801004</c:v>
                </c:pt>
                <c:pt idx="179">
                  <c:v>-108.20077580134343</c:v>
                </c:pt>
                <c:pt idx="180">
                  <c:v>-108.8357611890417</c:v>
                </c:pt>
                <c:pt idx="181">
                  <c:v>-109.4462903026152</c:v>
                </c:pt>
                <c:pt idx="182">
                  <c:v>-110.03154682067414</c:v>
                </c:pt>
                <c:pt idx="183">
                  <c:v>-110.59070207608076</c:v>
                </c:pt>
                <c:pt idx="184">
                  <c:v>-111.12291493370994</c:v>
                </c:pt>
                <c:pt idx="185">
                  <c:v>-111.62733166893156</c:v>
                </c:pt>
                <c:pt idx="186">
                  <c:v>-112.10308584692892</c:v>
                </c:pt>
                <c:pt idx="187">
                  <c:v>-112.54929820298268</c:v>
                </c:pt>
                <c:pt idx="188">
                  <c:v>-112.9650765238386</c:v>
                </c:pt>
                <c:pt idx="189">
                  <c:v>-113.34951553029944</c:v>
                </c:pt>
                <c:pt idx="190">
                  <c:v>-113.70169676117278</c:v>
                </c:pt>
                <c:pt idx="191">
                  <c:v>-114.02068845872074</c:v>
                </c:pt>
                <c:pt idx="192">
                  <c:v>-114.30554545576364</c:v>
                </c:pt>
                <c:pt idx="193">
                  <c:v>-114.55530906458483</c:v>
                </c:pt>
                <c:pt idx="194">
                  <c:v>-114.76900696780025</c:v>
                </c:pt>
                <c:pt idx="195">
                  <c:v>-114.9456531113666</c:v>
                </c:pt>
                <c:pt idx="196">
                  <c:v>-115.08424759988677</c:v>
                </c:pt>
                <c:pt idx="197">
                  <c:v>-115.1837765944037</c:v>
                </c:pt>
                <c:pt idx="198">
                  <c:v>-115.24321221286014</c:v>
                </c:pt>
                <c:pt idx="199">
                  <c:v>-115.2615124334195</c:v>
                </c:pt>
                <c:pt idx="200">
                  <c:v>-115.23762100084454</c:v>
                </c:pt>
                <c:pt idx="201">
                  <c:v>-115.17046733614059</c:v>
                </c:pt>
                <c:pt idx="202">
                  <c:v>-115.05896644967564</c:v>
                </c:pt>
                <c:pt idx="203">
                  <c:v>-114.90201885798994</c:v>
                </c:pt>
                <c:pt idx="204">
                  <c:v>-114.6985105045317</c:v>
                </c:pt>
                <c:pt idx="205">
                  <c:v>-114.44731268454531</c:v>
                </c:pt>
                <c:pt idx="206">
                  <c:v>-114.14728197435105</c:v>
                </c:pt>
                <c:pt idx="207">
                  <c:v>-113.79726016526904</c:v>
                </c:pt>
                <c:pt idx="208">
                  <c:v>-113.39607420244396</c:v>
                </c:pt>
                <c:pt idx="209">
                  <c:v>-112.94253612882552</c:v>
                </c:pt>
                <c:pt idx="210">
                  <c:v>-112.43544303458698</c:v>
                </c:pt>
                <c:pt idx="211">
                  <c:v>-111.87357701224789</c:v>
                </c:pt>
                <c:pt idx="212">
                  <c:v>-111.25570511780076</c:v>
                </c:pt>
                <c:pt idx="213">
                  <c:v>-110.58057933812312</c:v>
                </c:pt>
                <c:pt idx="214">
                  <c:v>-109.84693656498801</c:v>
                </c:pt>
                <c:pt idx="215">
                  <c:v>-109.05349857597707</c:v>
                </c:pt>
                <c:pt idx="216">
                  <c:v>-108.19897202261586</c:v>
                </c:pt>
                <c:pt idx="217">
                  <c:v>-107.28204842605956</c:v>
                </c:pt>
                <c:pt idx="218">
                  <c:v>-106.30140418065901</c:v>
                </c:pt>
                <c:pt idx="219">
                  <c:v>-105.25570056575864</c:v>
                </c:pt>
                <c:pt idx="220">
                  <c:v>-104.14358376606602</c:v>
                </c:pt>
                <c:pt idx="221">
                  <c:v>-102.96368490095718</c:v>
                </c:pt>
                <c:pt idx="222">
                  <c:v>-101.71462006308512</c:v>
                </c:pt>
                <c:pt idx="223">
                  <c:v>-100.39499036666473</c:v>
                </c:pt>
                <c:pt idx="224">
                  <c:v>-99.003382005813549</c:v>
                </c:pt>
                <c:pt idx="225">
                  <c:v>-97.538366323342103</c:v>
                </c:pt>
                <c:pt idx="226">
                  <c:v>-95.998499890389411</c:v>
                </c:pt>
                <c:pt idx="227">
                  <c:v>-94.382324597308909</c:v>
                </c:pt>
                <c:pt idx="228">
                  <c:v>-92.688367756216124</c:v>
                </c:pt>
                <c:pt idx="229">
                  <c:v>-90.915142215616342</c:v>
                </c:pt>
                <c:pt idx="230">
                  <c:v>-89.061146487543169</c:v>
                </c:pt>
                <c:pt idx="231">
                  <c:v>-87.124864887634104</c:v>
                </c:pt>
                <c:pt idx="232">
                  <c:v>-85.104767688586648</c:v>
                </c:pt>
                <c:pt idx="233">
                  <c:v>-82.999311287437607</c:v>
                </c:pt>
                <c:pt idx="234">
                  <c:v>-80.806938387116929</c:v>
                </c:pt>
                <c:pt idx="235">
                  <c:v>-78.526078192733976</c:v>
                </c:pt>
                <c:pt idx="236">
                  <c:v>-76.155146623054108</c:v>
                </c:pt>
                <c:pt idx="237">
                  <c:v>-73.692546537634499</c:v>
                </c:pt>
                <c:pt idx="238">
                  <c:v>-71.13666798008704</c:v>
                </c:pt>
                <c:pt idx="239">
                  <c:v>-68.485888437943345</c:v>
                </c:pt>
                <c:pt idx="240">
                  <c:v>-65.738573119596623</c:v>
                </c:pt>
                <c:pt idx="241">
                  <c:v>-62.89307524880352</c:v>
                </c:pt>
                <c:pt idx="242">
                  <c:v>-59.947736377222505</c:v>
                </c:pt>
                <c:pt idx="243">
                  <c:v>-56.900886715475046</c:v>
                </c:pt>
                <c:pt idx="244">
                  <c:v>-53.750845483213006</c:v>
                </c:pt>
                <c:pt idx="245">
                  <c:v>-50.495921278673265</c:v>
                </c:pt>
                <c:pt idx="246">
                  <c:v>-47.134412468204545</c:v>
                </c:pt>
                <c:pt idx="247">
                  <c:v>-43.664607596247492</c:v>
                </c:pt>
                <c:pt idx="248">
                  <c:v>-40.084785816245514</c:v>
                </c:pt>
                <c:pt idx="249">
                  <c:v>-36.393217342962778</c:v>
                </c:pt>
                <c:pt idx="250">
                  <c:v>-32.588163926682235</c:v>
                </c:pt>
                <c:pt idx="251">
                  <c:v>-28.667879349745842</c:v>
                </c:pt>
                <c:pt idx="252">
                  <c:v>-24.630609945901703</c:v>
                </c:pt>
                <c:pt idx="253">
                  <c:v>-20.4745951429068</c:v>
                </c:pt>
                <c:pt idx="254">
                  <c:v>-16.198068028833987</c:v>
                </c:pt>
                <c:pt idx="255">
                  <c:v>-11.799255942513271</c:v>
                </c:pt>
                <c:pt idx="256">
                  <c:v>-7.2763810885337081</c:v>
                </c:pt>
                <c:pt idx="257">
                  <c:v>-2.6276611772196263</c:v>
                </c:pt>
                <c:pt idx="258">
                  <c:v>2.1486899100229717</c:v>
                </c:pt>
                <c:pt idx="259">
                  <c:v>7.0544614296047587</c:v>
                </c:pt>
                <c:pt idx="260">
                  <c:v>12.091445058527832</c:v>
                </c:pt>
                <c:pt idx="261">
                  <c:v>17.261434150687847</c:v>
                </c:pt>
                <c:pt idx="262">
                  <c:v>22.566222966369438</c:v>
                </c:pt>
                <c:pt idx="263">
                  <c:v>28.007605874628258</c:v>
                </c:pt>
                <c:pt idx="264">
                  <c:v>33.58737652826678</c:v>
                </c:pt>
                <c:pt idx="265">
                  <c:v>39.307327011143521</c:v>
                </c:pt>
                <c:pt idx="266">
                  <c:v>45.169246957570046</c:v>
                </c:pt>
                <c:pt idx="267">
                  <c:v>51.174922643590918</c:v>
                </c:pt>
                <c:pt idx="268">
                  <c:v>57.326136049957448</c:v>
                </c:pt>
                <c:pt idx="269">
                  <c:v>63.624663896646318</c:v>
                </c:pt>
                <c:pt idx="270">
                  <c:v>70.072276648797995</c:v>
                </c:pt>
                <c:pt idx="271">
                  <c:v>76.670737493995318</c:v>
                </c:pt>
                <c:pt idx="272">
                  <c:v>83.421801290825911</c:v>
                </c:pt>
                <c:pt idx="273">
                  <c:v>90.327213488722194</c:v>
                </c:pt>
                <c:pt idx="274">
                  <c:v>97.388709019102123</c:v>
                </c:pt>
                <c:pt idx="275">
                  <c:v>104.60801115788283</c:v>
                </c:pt>
                <c:pt idx="276">
                  <c:v>111.98683035948008</c:v>
                </c:pt>
                <c:pt idx="277">
                  <c:v>119.52686306245226</c:v>
                </c:pt>
                <c:pt idx="278">
                  <c:v>127.22979046699612</c:v>
                </c:pt>
                <c:pt idx="279">
                  <c:v>135.09727728454766</c:v>
                </c:pt>
                <c:pt idx="280">
                  <c:v>143.13097045979785</c:v>
                </c:pt>
                <c:pt idx="281">
                  <c:v>151.33249786548197</c:v>
                </c:pt>
                <c:pt idx="282">
                  <c:v>159.70346697035825</c:v>
                </c:pt>
                <c:pt idx="283">
                  <c:v>168.24546348084715</c:v>
                </c:pt>
                <c:pt idx="284">
                  <c:v>176.96004995686161</c:v>
                </c:pt>
                <c:pt idx="285">
                  <c:v>185.84876440241905</c:v>
                </c:pt>
                <c:pt idx="286">
                  <c:v>194.91311883168896</c:v>
                </c:pt>
                <c:pt idx="287">
                  <c:v>204.15459781118898</c:v>
                </c:pt>
                <c:pt idx="288">
                  <c:v>213.57465697891425</c:v>
                </c:pt>
                <c:pt idx="289">
                  <c:v>223.17472154124545</c:v>
                </c:pt>
                <c:pt idx="290">
                  <c:v>232.95618474855016</c:v>
                </c:pt>
                <c:pt idx="291">
                  <c:v>242.9204063504643</c:v>
                </c:pt>
                <c:pt idx="292">
                  <c:v>253.06871103190676</c:v>
                </c:pt>
                <c:pt idx="293">
                  <c:v>263.40238683095413</c:v>
                </c:pt>
                <c:pt idx="294">
                  <c:v>273.9226835397717</c:v>
                </c:pt>
                <c:pt idx="295">
                  <c:v>284.63081108987609</c:v>
                </c:pt>
                <c:pt idx="296">
                  <c:v>295.52793792307</c:v>
                </c:pt>
                <c:pt idx="297">
                  <c:v>306.61518934947037</c:v>
                </c:pt>
                <c:pt idx="298">
                  <c:v>317.89364589412321</c:v>
                </c:pt>
                <c:pt idx="299">
                  <c:v>329.36434163377243</c:v>
                </c:pt>
                <c:pt idx="300">
                  <c:v>341.02826252542661</c:v>
                </c:pt>
                <c:pt idx="301">
                  <c:v>352.88634472843972</c:v>
                </c:pt>
                <c:pt idx="302">
                  <c:v>364.93947292189523</c:v>
                </c:pt>
                <c:pt idx="303">
                  <c:v>377.18847861916328</c:v>
                </c:pt>
                <c:pt idx="304">
                  <c:v>389.63413848156097</c:v>
                </c:pt>
                <c:pt idx="305">
                  <c:v>402.27717263312906</c:v>
                </c:pt>
                <c:pt idx="306">
                  <c:v>415.11824297860136</c:v>
                </c:pt>
                <c:pt idx="307">
                  <c:v>428.15795152671609</c:v>
                </c:pt>
                <c:pt idx="308">
                  <c:v>441.39683872108031</c:v>
                </c:pt>
                <c:pt idx="309">
                  <c:v>454.83538178086894</c:v>
                </c:pt>
                <c:pt idx="310">
                  <c:v>468.47399305370038</c:v>
                </c:pt>
                <c:pt idx="311">
                  <c:v>482.31301838308849</c:v>
                </c:pt>
                <c:pt idx="312">
                  <c:v>496.35273549293248</c:v>
                </c:pt>
                <c:pt idx="313">
                  <c:v>510.59335239155683</c:v>
                </c:pt>
                <c:pt idx="314">
                  <c:v>525.03500579786783</c:v>
                </c:pt>
                <c:pt idx="315">
                  <c:v>539.67775959223582</c:v>
                </c:pt>
                <c:pt idx="316">
                  <c:v>554.52160329476226</c:v>
                </c:pt>
                <c:pt idx="317">
                  <c:v>569.56645057362459</c:v>
                </c:pt>
                <c:pt idx="318">
                  <c:v>584.81213778623044</c:v>
                </c:pt>
                <c:pt idx="319">
                  <c:v>600.25842255594125</c:v>
                </c:pt>
                <c:pt idx="320">
                  <c:v>615.90498238715281</c:v>
                </c:pt>
                <c:pt idx="321">
                  <c:v>631.75141332153942</c:v>
                </c:pt>
                <c:pt idx="322">
                  <c:v>647.79722863828283</c:v>
                </c:pt>
                <c:pt idx="323">
                  <c:v>664.04185760111943</c:v>
                </c:pt>
                <c:pt idx="324">
                  <c:v>680.48464425503869</c:v>
                </c:pt>
                <c:pt idx="325">
                  <c:v>697.12484627546758</c:v>
                </c:pt>
                <c:pt idx="326">
                  <c:v>713.96163387276351</c:v>
                </c:pt>
                <c:pt idx="327">
                  <c:v>730.99408875482629</c:v>
                </c:pt>
                <c:pt idx="328">
                  <c:v>748.22120315061386</c:v>
                </c:pt>
                <c:pt idx="329">
                  <c:v>765.64187889732273</c:v>
                </c:pt>
                <c:pt idx="330">
                  <c:v>783.25492659395366</c:v>
                </c:pt>
                <c:pt idx="331">
                  <c:v>801.05906482394494</c:v>
                </c:pt>
                <c:pt idx="332">
                  <c:v>819.05291944950193</c:v>
                </c:pt>
                <c:pt idx="333">
                  <c:v>837.23502298019639</c:v>
                </c:pt>
                <c:pt idx="334">
                  <c:v>855.60381401834547</c:v>
                </c:pt>
                <c:pt idx="335">
                  <c:v>874.15763678360531</c:v>
                </c:pt>
                <c:pt idx="336">
                  <c:v>892.89474071913901</c:v>
                </c:pt>
                <c:pt idx="337">
                  <c:v>911.81328018162776</c:v>
                </c:pt>
                <c:pt idx="338">
                  <c:v>930.91131421730358</c:v>
                </c:pt>
                <c:pt idx="339">
                  <c:v>950.18680642607865</c:v>
                </c:pt>
                <c:pt idx="340">
                  <c:v>969.63762491573709</c:v>
                </c:pt>
                <c:pt idx="341">
                  <c:v>989.26154234804221</c:v>
                </c:pt>
                <c:pt idx="342">
                  <c:v>1009.0562360784852</c:v>
                </c:pt>
                <c:pt idx="343">
                  <c:v>1029.0192883912755</c:v>
                </c:pt>
                <c:pt idx="344">
                  <c:v>1049.1481868310336</c:v>
                </c:pt>
                <c:pt idx="345">
                  <c:v>1069.4403246325073</c:v>
                </c:pt>
                <c:pt idx="346">
                  <c:v>1089.8930012494802</c:v>
                </c:pt>
                <c:pt idx="347">
                  <c:v>1110.5034229838898</c:v>
                </c:pt>
                <c:pt idx="348">
                  <c:v>1131.2687037160074</c:v>
                </c:pt>
                <c:pt idx="349">
                  <c:v>1152.1858657363725</c:v>
                </c:pt>
                <c:pt idx="350">
                  <c:v>1173.2518406799966</c:v>
                </c:pt>
                <c:pt idx="351">
                  <c:v>1194.4634705631804</c:v>
                </c:pt>
                <c:pt idx="352">
                  <c:v>1215.8175089231095</c:v>
                </c:pt>
                <c:pt idx="353">
                  <c:v>1237.3106220602049</c:v>
                </c:pt>
                <c:pt idx="354">
                  <c:v>1258.9393903830237</c:v>
                </c:pt>
                <c:pt idx="355">
                  <c:v>1280.7003098553128</c:v>
                </c:pt>
                <c:pt idx="356">
                  <c:v>1302.5897935446269</c:v>
                </c:pt>
                <c:pt idx="357">
                  <c:v>1324.6041732717301</c:v>
                </c:pt>
                <c:pt idx="358">
                  <c:v>1346.7397013598004</c:v>
                </c:pt>
                <c:pt idx="359">
                  <c:v>1368.9925524822663</c:v>
                </c:pt>
                <c:pt idx="360">
                  <c:v>1391.3588256079056</c:v>
                </c:pt>
                <c:pt idx="361">
                  <c:v>1413.8345460416388</c:v>
                </c:pt>
                <c:pt idx="362">
                  <c:v>1436.4156675592574</c:v>
                </c:pt>
                <c:pt idx="363">
                  <c:v>1459.0980746341327</c:v>
                </c:pt>
                <c:pt idx="364">
                  <c:v>1481.8775847537574</c:v>
                </c:pt>
                <c:pt idx="365">
                  <c:v>1504.7499508237856</c:v>
                </c:pt>
                <c:pt idx="366">
                  <c:v>1527.7108636570472</c:v>
                </c:pt>
                <c:pt idx="367">
                  <c:v>1550.755954544835</c:v>
                </c:pt>
                <c:pt idx="368">
                  <c:v>1573.8807979075809</c:v>
                </c:pt>
                <c:pt idx="369">
                  <c:v>1597.0809140218648</c:v>
                </c:pt>
                <c:pt idx="370">
                  <c:v>1620.3517718205342</c:v>
                </c:pt>
                <c:pt idx="371">
                  <c:v>1643.6887917625477</c:v>
                </c:pt>
                <c:pt idx="372">
                  <c:v>1667.0873487690023</c:v>
                </c:pt>
                <c:pt idx="373">
                  <c:v>1690.5427752216533</c:v>
                </c:pt>
                <c:pt idx="374">
                  <c:v>1714.050364020098</c:v>
                </c:pt>
                <c:pt idx="375">
                  <c:v>1737.6053716936572</c:v>
                </c:pt>
                <c:pt idx="376">
                  <c:v>1761.203021563867</c:v>
                </c:pt>
                <c:pt idx="377">
                  <c:v>1784.8385069533736</c:v>
                </c:pt>
                <c:pt idx="378">
                  <c:v>1808.5069944369213</c:v>
                </c:pt>
                <c:pt idx="379">
                  <c:v>1832.2036271300226</c:v>
                </c:pt>
                <c:pt idx="380">
                  <c:v>1855.9235280108119</c:v>
                </c:pt>
                <c:pt idx="381">
                  <c:v>1879.6618032705107</c:v>
                </c:pt>
                <c:pt idx="382">
                  <c:v>1903.4135456878596</c:v>
                </c:pt>
                <c:pt idx="383">
                  <c:v>1927.1738380228198</c:v>
                </c:pt>
              </c:numCache>
            </c:numRef>
          </c:xVal>
          <c:yVal>
            <c:numRef>
              <c:f>'Traj 5'!$E$17:$E$400</c:f>
              <c:numCache>
                <c:formatCode>0.0</c:formatCode>
                <c:ptCount val="384"/>
                <c:pt idx="0">
                  <c:v>-5</c:v>
                </c:pt>
                <c:pt idx="1">
                  <c:v>-4.9997236623143611</c:v>
                </c:pt>
                <c:pt idx="2">
                  <c:v>-4.9988946571958355</c:v>
                </c:pt>
                <c:pt idx="3">
                  <c:v>-4.9975130123767899</c:v>
                </c:pt>
                <c:pt idx="4">
                  <c:v>-4.9955787792921855</c:v>
                </c:pt>
                <c:pt idx="5">
                  <c:v>-4.9930920330575415</c:v>
                </c:pt>
                <c:pt idx="6">
                  <c:v>-4.9900528724367179</c:v>
                </c:pt>
                <c:pt idx="7">
                  <c:v>-4.986461419799503</c:v>
                </c:pt>
                <c:pt idx="8">
                  <c:v>-4.9823178210690999</c:v>
                </c:pt>
                <c:pt idx="9">
                  <c:v>-4.9776222456594565</c:v>
                </c:pt>
                <c:pt idx="10">
                  <c:v>-4.9723748864025534</c:v>
                </c:pt>
                <c:pt idx="11">
                  <c:v>-4.9665759594656684</c:v>
                </c:pt>
                <c:pt idx="12">
                  <c:v>-4.9602257042586704</c:v>
                </c:pt>
                <c:pt idx="13">
                  <c:v>-4.9533243833314105</c:v>
                </c:pt>
                <c:pt idx="14">
                  <c:v>-4.9458722822613082</c:v>
                </c:pt>
                <c:pt idx="15">
                  <c:v>-4.9378697095311219</c:v>
                </c:pt>
                <c:pt idx="16">
                  <c:v>-4.9293169963971044</c:v>
                </c:pt>
                <c:pt idx="17">
                  <c:v>-4.9202144967475148</c:v>
                </c:pt>
                <c:pt idx="18">
                  <c:v>-4.9105625869516798</c:v>
                </c:pt>
                <c:pt idx="19">
                  <c:v>-4.9003616656996174</c:v>
                </c:pt>
                <c:pt idx="20">
                  <c:v>-4.8896121538324273</c:v>
                </c:pt>
                <c:pt idx="21">
                  <c:v>-4.8783144941634689</c:v>
                </c:pt>
                <c:pt idx="22">
                  <c:v>-4.8664691512905174</c:v>
                </c:pt>
                <c:pt idx="23">
                  <c:v>-4.8540766113989573</c:v>
                </c:pt>
                <c:pt idx="24">
                  <c:v>-4.8411373820562229</c:v>
                </c:pt>
                <c:pt idx="25">
                  <c:v>-4.8276519919975653</c:v>
                </c:pt>
                <c:pt idx="26">
                  <c:v>-4.8136209909032992</c:v>
                </c:pt>
                <c:pt idx="27">
                  <c:v>-4.7990449491677021</c:v>
                </c:pt>
                <c:pt idx="28">
                  <c:v>-4.7839244576597215</c:v>
                </c:pt>
                <c:pt idx="29">
                  <c:v>-4.7682601274755836</c:v>
                </c:pt>
                <c:pt idx="30">
                  <c:v>-4.7520525896836201</c:v>
                </c:pt>
                <c:pt idx="31">
                  <c:v>-4.7353024950612674</c:v>
                </c:pt>
                <c:pt idx="32">
                  <c:v>-4.7180105138246491</c:v>
                </c:pt>
                <c:pt idx="33">
                  <c:v>-4.7001773353507321</c:v>
                </c:pt>
                <c:pt idx="34">
                  <c:v>-4.6818036678923871</c:v>
                </c:pt>
                <c:pt idx="35">
                  <c:v>-4.6628902382864359</c:v>
                </c:pt>
                <c:pt idx="36">
                  <c:v>-4.6434377916549421</c:v>
                </c:pt>
                <c:pt idx="37">
                  <c:v>-4.6234470910999681</c:v>
                </c:pt>
                <c:pt idx="38">
                  <c:v>-4.602918917391901</c:v>
                </c:pt>
                <c:pt idx="39">
                  <c:v>-4.5818540686517162</c:v>
                </c:pt>
                <c:pt idx="40">
                  <c:v>-4.5602533600272555</c:v>
                </c:pt>
                <c:pt idx="41">
                  <c:v>-4.5381176233637888</c:v>
                </c:pt>
                <c:pt idx="42">
                  <c:v>-4.5154477068691055</c:v>
                </c:pt>
                <c:pt idx="43">
                  <c:v>-4.4922444747733428</c:v>
                </c:pt>
                <c:pt idx="44">
                  <c:v>-4.468508806983797</c:v>
                </c:pt>
                <c:pt idx="45">
                  <c:v>-4.4442415987348856</c:v>
                </c:pt>
                <c:pt idx="46">
                  <c:v>-4.4194437602336283</c:v>
                </c:pt>
                <c:pt idx="47">
                  <c:v>-4.3941162163007572</c:v>
                </c:pt>
                <c:pt idx="48">
                  <c:v>-4.368259906007812</c:v>
                </c:pt>
                <c:pt idx="49">
                  <c:v>-4.3418757823103471</c:v>
                </c:pt>
                <c:pt idx="50">
                  <c:v>-4.3149648116776511</c:v>
                </c:pt>
                <c:pt idx="51">
                  <c:v>-4.2875279737191105</c:v>
                </c:pt>
                <c:pt idx="52">
                  <c:v>-4.2595662608075315</c:v>
                </c:pt>
                <c:pt idx="53">
                  <c:v>-4.2310806776996772</c:v>
                </c:pt>
                <c:pt idx="54">
                  <c:v>-4.2020722411542586</c:v>
                </c:pt>
                <c:pt idx="55">
                  <c:v>-4.1725419795477121</c:v>
                </c:pt>
                <c:pt idx="56">
                  <c:v>-4.142490932487914</c:v>
                </c:pt>
                <c:pt idx="57">
                  <c:v>-4.1119201504262284</c:v>
                </c:pt>
                <c:pt idx="58">
                  <c:v>-4.0808306942680934</c:v>
                </c:pt>
                <c:pt idx="59">
                  <c:v>-4.0492236349824156</c:v>
                </c:pt>
                <c:pt idx="60">
                  <c:v>-4.0171000532100658</c:v>
                </c:pt>
                <c:pt idx="61">
                  <c:v>-3.9844610388717965</c:v>
                </c:pt>
                <c:pt idx="62">
                  <c:v>-3.9513076907757729</c:v>
                </c:pt>
                <c:pt idx="63">
                  <c:v>-3.9176411162250573</c:v>
                </c:pt>
                <c:pt idx="64">
                  <c:v>-3.8834624306253458</c:v>
                </c:pt>
                <c:pt idx="65">
                  <c:v>-3.8487727570931574</c:v>
                </c:pt>
                <c:pt idx="66">
                  <c:v>-3.813573226064868</c:v>
                </c:pt>
                <c:pt idx="67">
                  <c:v>-3.7778649749068269</c:v>
                </c:pt>
                <c:pt idx="68">
                  <c:v>-3.7416491475267954</c:v>
                </c:pt>
                <c:pt idx="69">
                  <c:v>-3.7049268939870932</c:v>
                </c:pt>
                <c:pt idx="70">
                  <c:v>-3.6676993701196565</c:v>
                </c:pt>
                <c:pt idx="71">
                  <c:v>-3.6299677371433519</c:v>
                </c:pt>
                <c:pt idx="72">
                  <c:v>-3.5917331612838042</c:v>
                </c:pt>
                <c:pt idx="73">
                  <c:v>-3.5529968133960557</c:v>
                </c:pt>
                <c:pt idx="74">
                  <c:v>-3.5137598685903386</c:v>
                </c:pt>
                <c:pt idx="75">
                  <c:v>-3.4740235058612341</c:v>
                </c:pt>
                <c:pt idx="76">
                  <c:v>-3.433788907720519</c:v>
                </c:pt>
                <c:pt idx="77">
                  <c:v>-3.3930572598340376</c:v>
                </c:pt>
                <c:pt idx="78">
                  <c:v>-3.3518297506628159</c:v>
                </c:pt>
                <c:pt idx="79">
                  <c:v>-3.310107571108754</c:v>
                </c:pt>
                <c:pt idx="80">
                  <c:v>-3.2678919141652414</c:v>
                </c:pt>
                <c:pt idx="81">
                  <c:v>-3.2251839745728108</c:v>
                </c:pt>
                <c:pt idx="82">
                  <c:v>-3.1819849484803533</c:v>
                </c:pt>
                <c:pt idx="83">
                  <c:v>-3.1382960331120344</c:v>
                </c:pt>
                <c:pt idx="84">
                  <c:v>-3.0941184264402297</c:v>
                </c:pt>
                <c:pt idx="85">
                  <c:v>-3.0494533268648367</c:v>
                </c:pt>
                <c:pt idx="86">
                  <c:v>-3.0043019328991427</c:v>
                </c:pt>
                <c:pt idx="87">
                  <c:v>-2.9586654428626451</c:v>
                </c:pt>
                <c:pt idx="88">
                  <c:v>-2.9125450545810718</c:v>
                </c:pt>
                <c:pt idx="89">
                  <c:v>-2.8659419650938784</c:v>
                </c:pt>
                <c:pt idx="90">
                  <c:v>-2.8188573703695177</c:v>
                </c:pt>
                <c:pt idx="91">
                  <c:v>-2.7712924650287656</c:v>
                </c:pt>
                <c:pt idx="92">
                  <c:v>-2.7232484420764966</c:v>
                </c:pt>
                <c:pt idx="93">
                  <c:v>-2.6747264926419767</c:v>
                </c:pt>
                <c:pt idx="94">
                  <c:v>-2.6257278057282178</c:v>
                </c:pt>
                <c:pt idx="95">
                  <c:v>-2.5762535679703973</c:v>
                </c:pt>
                <c:pt idx="96">
                  <c:v>-2.5263049634039394</c:v>
                </c:pt>
                <c:pt idx="97">
                  <c:v>-2.475883173242293</c:v>
                </c:pt>
                <c:pt idx="98">
                  <c:v>-2.4249893756648588</c:v>
                </c:pt>
                <c:pt idx="99">
                  <c:v>-2.3736247456151767</c:v>
                </c:pt>
                <c:pt idx="100">
                  <c:v>-2.3217904546098453</c:v>
                </c:pt>
                <c:pt idx="101">
                  <c:v>-2.2694876705583225</c:v>
                </c:pt>
                <c:pt idx="102">
                  <c:v>-2.216717557593975</c:v>
                </c:pt>
                <c:pt idx="103">
                  <c:v>-2.1634812759165283</c:v>
                </c:pt>
                <c:pt idx="104">
                  <c:v>-2.1097799816463771</c:v>
                </c:pt>
                <c:pt idx="105">
                  <c:v>-2.0556148266909711</c:v>
                </c:pt>
                <c:pt idx="106">
                  <c:v>-2.0009869586233506</c:v>
                </c:pt>
                <c:pt idx="107">
                  <c:v>-1.9458975205734819</c:v>
                </c:pt>
                <c:pt idx="108">
                  <c:v>-1.8903476511324246</c:v>
                </c:pt>
                <c:pt idx="109">
                  <c:v>-1.8343384842694701</c:v>
                </c:pt>
                <c:pt idx="110">
                  <c:v>-1.7778711492630777</c:v>
                </c:pt>
                <c:pt idx="111">
                  <c:v>-1.7209467706452231</c:v>
                </c:pt>
                <c:pt idx="112">
                  <c:v>-1.6635664681597793</c:v>
                </c:pt>
                <c:pt idx="113">
                  <c:v>-1.6057313567351414</c:v>
                </c:pt>
                <c:pt idx="114">
                  <c:v>-1.5474425464715948</c:v>
                </c:pt>
                <c:pt idx="115">
                  <c:v>-1.4887011426432244</c:v>
                </c:pt>
                <c:pt idx="116">
                  <c:v>-1.4295082457150043</c:v>
                </c:pt>
                <c:pt idx="117">
                  <c:v>-1.3698649513750649</c:v>
                </c:pt>
                <c:pt idx="118">
                  <c:v>-1.309772350583011</c:v>
                </c:pt>
                <c:pt idx="119">
                  <c:v>-1.2492315296334529</c:v>
                </c:pt>
                <c:pt idx="120">
                  <c:v>-1.1882435702363559</c:v>
                </c:pt>
                <c:pt idx="121">
                  <c:v>-1.126809549613343</c:v>
                </c:pt>
                <c:pt idx="122">
                  <c:v>-1.0649305406109504</c:v>
                </c:pt>
                <c:pt idx="123">
                  <c:v>-1.0026076118304343</c:v>
                </c:pt>
                <c:pt idx="124">
                  <c:v>-0.93984182777540737</c:v>
                </c:pt>
                <c:pt idx="125">
                  <c:v>-0.87663424901636</c:v>
                </c:pt>
                <c:pt idx="126">
                  <c:v>-0.81298593237320937</c:v>
                </c:pt>
                <c:pt idx="127">
                  <c:v>-0.7488979311159446</c:v>
                </c:pt>
                <c:pt idx="128">
                  <c:v>-0.68437129518309381</c:v>
                </c:pt>
                <c:pt idx="129">
                  <c:v>-0.61940707141909468</c:v>
                </c:pt>
                <c:pt idx="130">
                  <c:v>-0.55400630383069249</c:v>
                </c:pt>
                <c:pt idx="131">
                  <c:v>-0.48817003386116664</c:v>
                </c:pt>
                <c:pt idx="132">
                  <c:v>-0.42189930068653991</c:v>
                </c:pt>
                <c:pt idx="133">
                  <c:v>-0.35519514152625759</c:v>
                </c:pt>
                <c:pt idx="134">
                  <c:v>-0.28805859198067835</c:v>
                </c:pt>
                <c:pt idx="135">
                  <c:v>-0.22049068638223412</c:v>
                </c:pt>
                <c:pt idx="136">
                  <c:v>-0.15249245816964085</c:v>
                </c:pt>
                <c:pt idx="137">
                  <c:v>-8.4064940286238204E-2</c:v>
                </c:pt>
                <c:pt idx="138">
                  <c:v>-1.5209165596020435E-2</c:v>
                </c:pt>
                <c:pt idx="139">
                  <c:v>5.4073832541640852E-2</c:v>
                </c:pt>
                <c:pt idx="140">
                  <c:v>0.12378422664638815</c:v>
                </c:pt>
                <c:pt idx="141">
                  <c:v>0.19392374234353391</c:v>
                </c:pt>
                <c:pt idx="142">
                  <c:v>0.26449446211379507</c:v>
                </c:pt>
                <c:pt idx="143">
                  <c:v>0.33549848527210441</c:v>
                </c:pt>
                <c:pt idx="144">
                  <c:v>0.4069379275279954</c:v>
                </c:pt>
                <c:pt idx="145">
                  <c:v>0.4788149205122037</c:v>
                </c:pt>
                <c:pt idx="146">
                  <c:v>0.55113161126627985</c:v>
                </c:pt>
                <c:pt idx="147">
                  <c:v>0.62389016171611977</c:v>
                </c:pt>
                <c:pt idx="148">
                  <c:v>0.69709274812190192</c:v>
                </c:pt>
                <c:pt idx="149">
                  <c:v>0.77074156050443698</c:v>
                </c:pt>
                <c:pt idx="150">
                  <c:v>0.84483880204900286</c:v>
                </c:pt>
                <c:pt idx="151">
                  <c:v>0.91938668848545135</c:v>
                </c:pt>
                <c:pt idx="152">
                  <c:v>0.99438744744191587</c:v>
                </c:pt>
                <c:pt idx="153">
                  <c:v>1.0698433177755962</c:v>
                </c:pt>
                <c:pt idx="154">
                  <c:v>1.145756548875936</c:v>
                </c:pt>
                <c:pt idx="155">
                  <c:v>1.2221293999429339</c:v>
                </c:pt>
                <c:pt idx="156">
                  <c:v>1.2989641392366409</c:v>
                </c:pt>
                <c:pt idx="157">
                  <c:v>1.3762630433003902</c:v>
                </c:pt>
                <c:pt idx="158">
                  <c:v>1.4540283961550688</c:v>
                </c:pt>
                <c:pt idx="159">
                  <c:v>1.5322624884643121</c:v>
                </c:pt>
                <c:pt idx="160">
                  <c:v>1.6109676166702758</c:v>
                </c:pt>
                <c:pt idx="161">
                  <c:v>1.6901460820988465</c:v>
                </c:pt>
                <c:pt idx="162">
                  <c:v>1.7698001900334954</c:v>
                </c:pt>
                <c:pt idx="163">
                  <c:v>1.8499322487577621</c:v>
                </c:pt>
                <c:pt idx="164">
                  <c:v>1.9305445685650724</c:v>
                </c:pt>
                <c:pt idx="165">
                  <c:v>2.011639460735049</c:v>
                </c:pt>
                <c:pt idx="166">
                  <c:v>2.0932192364761764</c:v>
                </c:pt>
                <c:pt idx="167">
                  <c:v>2.1752862058331872</c:v>
                </c:pt>
                <c:pt idx="168">
                  <c:v>2.2578426765595645</c:v>
                </c:pt>
                <c:pt idx="169">
                  <c:v>2.340890952953087</c:v>
                </c:pt>
                <c:pt idx="170">
                  <c:v>2.4244333346546769</c:v>
                </c:pt>
                <c:pt idx="171">
                  <c:v>2.5084721154091461</c:v>
                </c:pt>
                <c:pt idx="172">
                  <c:v>2.5930095817872929</c:v>
                </c:pt>
                <c:pt idx="173">
                  <c:v>2.6780480118684369</c:v>
                </c:pt>
                <c:pt idx="174">
                  <c:v>2.7635896738826093</c:v>
                </c:pt>
                <c:pt idx="175">
                  <c:v>2.8496368248115203</c:v>
                </c:pt>
                <c:pt idx="176">
                  <c:v>2.9361917089475225</c:v>
                </c:pt>
                <c:pt idx="177">
                  <c:v>3.0232565564096512</c:v>
                </c:pt>
                <c:pt idx="178">
                  <c:v>3.1108335816158874</c:v>
                </c:pt>
                <c:pt idx="179">
                  <c:v>3.1989249817108596</c:v>
                </c:pt>
                <c:pt idx="180">
                  <c:v>3.2875329349480618</c:v>
                </c:pt>
                <c:pt idx="181">
                  <c:v>3.376659599025635</c:v>
                </c:pt>
                <c:pt idx="182">
                  <c:v>3.4663071093750153</c:v>
                </c:pt>
                <c:pt idx="183">
                  <c:v>3.5564775774013224</c:v>
                </c:pt>
                <c:pt idx="184">
                  <c:v>3.6471730886748013</c:v>
                </c:pt>
                <c:pt idx="185">
                  <c:v>3.7383957010723567</c:v>
                </c:pt>
                <c:pt idx="186">
                  <c:v>3.8301474428682702</c:v>
                </c:pt>
                <c:pt idx="187">
                  <c:v>3.9224303107732177</c:v>
                </c:pt>
                <c:pt idx="188">
                  <c:v>4.0152462679206975</c:v>
                </c:pt>
                <c:pt idx="189">
                  <c:v>4.1085972417999441</c:v>
                </c:pt>
                <c:pt idx="190">
                  <c:v>4.2024851221345632</c:v>
                </c:pt>
                <c:pt idx="191">
                  <c:v>4.2969117587057886</c:v>
                </c:pt>
                <c:pt idx="192">
                  <c:v>4.3918789591196994</c:v>
                </c:pt>
                <c:pt idx="193">
                  <c:v>4.4873884865173261</c:v>
                </c:pt>
                <c:pt idx="194">
                  <c:v>4.5834420572270007</c:v>
                </c:pt>
                <c:pt idx="195">
                  <c:v>4.6800413383578432</c:v>
                </c:pt>
                <c:pt idx="196">
                  <c:v>4.7771879453337123</c:v>
                </c:pt>
                <c:pt idx="197">
                  <c:v>4.8748834393667844</c:v>
                </c:pt>
                <c:pt idx="198">
                  <c:v>4.9731293248697854</c:v>
                </c:pt>
                <c:pt idx="199">
                  <c:v>5.0719270468062447</c:v>
                </c:pt>
                <c:pt idx="200">
                  <c:v>5.1712779879778941</c:v>
                </c:pt>
                <c:pt idx="201">
                  <c:v>5.2711834662484334</c:v>
                </c:pt>
                <c:pt idx="202">
                  <c:v>5.3716447317029488</c:v>
                </c:pt>
                <c:pt idx="203">
                  <c:v>5.4726629637422901</c:v>
                </c:pt>
                <c:pt idx="204">
                  <c:v>5.5742392681115822</c:v>
                </c:pt>
                <c:pt idx="205">
                  <c:v>5.6763746738623571</c:v>
                </c:pt>
                <c:pt idx="206">
                  <c:v>5.7790701302475567</c:v>
                </c:pt>
                <c:pt idx="207">
                  <c:v>5.8823265035488452</c:v>
                </c:pt>
                <c:pt idx="208">
                  <c:v>5.9861445738356407</c:v>
                </c:pt>
                <c:pt idx="209">
                  <c:v>6.0905250316553383</c:v>
                </c:pt>
                <c:pt idx="210">
                  <c:v>6.1954684746542314</c:v>
                </c:pt>
                <c:pt idx="211">
                  <c:v>6.3009754041286898</c:v>
                </c:pt>
                <c:pt idx="212">
                  <c:v>6.4070462215061799</c:v>
                </c:pt>
                <c:pt idx="213">
                  <c:v>6.5136812247557678</c:v>
                </c:pt>
                <c:pt idx="214">
                  <c:v>6.6208806047278257</c:v>
                </c:pt>
                <c:pt idx="215">
                  <c:v>6.7286444414226994</c:v>
                </c:pt>
                <c:pt idx="216">
                  <c:v>6.8369727001881238</c:v>
                </c:pt>
                <c:pt idx="217">
                  <c:v>6.9458652278453048</c:v>
                </c:pt>
                <c:pt idx="218">
                  <c:v>7.0553217487435989</c:v>
                </c:pt>
                <c:pt idx="219">
                  <c:v>7.1653418607437889</c:v>
                </c:pt>
                <c:pt idx="220">
                  <c:v>7.2759250311301091</c:v>
                </c:pt>
                <c:pt idx="221">
                  <c:v>7.3870705924511251</c:v>
                </c:pt>
                <c:pt idx="222">
                  <c:v>7.498777738289772</c:v>
                </c:pt>
                <c:pt idx="223">
                  <c:v>7.611045518962869</c:v>
                </c:pt>
                <c:pt idx="224">
                  <c:v>7.7238728371505507</c:v>
                </c:pt>
                <c:pt idx="225">
                  <c:v>7.8372584434561698</c:v>
                </c:pt>
                <c:pt idx="226">
                  <c:v>7.9512009318972705</c:v>
                </c:pt>
                <c:pt idx="227">
                  <c:v>8.0656987353283807</c:v>
                </c:pt>
                <c:pt idx="228">
                  <c:v>8.1807501207964908</c:v>
                </c:pt>
                <c:pt idx="229">
                  <c:v>8.2963531848301386</c:v>
                </c:pt>
                <c:pt idx="230">
                  <c:v>8.4125058486632334</c:v>
                </c:pt>
                <c:pt idx="231">
                  <c:v>8.5292058533947834</c:v>
                </c:pt>
                <c:pt idx="232">
                  <c:v>8.6464507550858762</c:v>
                </c:pt>
                <c:pt idx="233">
                  <c:v>8.7642379197954163</c:v>
                </c:pt>
                <c:pt idx="234">
                  <c:v>8.8825645185561566</c:v>
                </c:pt>
                <c:pt idx="235">
                  <c:v>9.0014275222928628</c:v>
                </c:pt>
                <c:pt idx="236">
                  <c:v>9.1208236966844698</c:v>
                </c:pt>
                <c:pt idx="237">
                  <c:v>9.2407495969722877</c:v>
                </c:pt>
                <c:pt idx="238">
                  <c:v>9.361201562716527</c:v>
                </c:pt>
                <c:pt idx="239">
                  <c:v>9.4821757125034782</c:v>
                </c:pt>
                <c:pt idx="240">
                  <c:v>9.6036679386059749</c:v>
                </c:pt>
                <c:pt idx="241">
                  <c:v>9.7256739015997891</c:v>
                </c:pt>
                <c:pt idx="242">
                  <c:v>9.8481890249389892</c:v>
                </c:pt>
                <c:pt idx="243">
                  <c:v>9.9712084894933</c:v>
                </c:pt>
                <c:pt idx="244">
                  <c:v>10.094727228050782</c:v>
                </c:pt>
                <c:pt idx="245">
                  <c:v>10.21873991978936</c:v>
                </c:pt>
                <c:pt idx="246">
                  <c:v>10.343240984720895</c:v>
                </c:pt>
                <c:pt idx="247">
                  <c:v>10.468224578111681</c:v>
                </c:pt>
                <c:pt idx="248">
                  <c:v>10.593684584883597</c:v>
                </c:pt>
                <c:pt idx="249">
                  <c:v>10.719614614000129</c:v>
                </c:pt>
                <c:pt idx="250">
                  <c:v>10.84600799284193</c:v>
                </c:pt>
                <c:pt idx="251">
                  <c:v>10.972857761576739</c:v>
                </c:pt>
                <c:pt idx="252">
                  <c:v>11.100156667528566</c:v>
                </c:pt>
                <c:pt idx="253">
                  <c:v>11.227897159551549</c:v>
                </c:pt>
                <c:pt idx="254">
                  <c:v>11.356071382413933</c:v>
                </c:pt>
                <c:pt idx="255">
                  <c:v>11.484671171197895</c:v>
                </c:pt>
                <c:pt idx="256">
                  <c:v>11.613688045721279</c:v>
                </c:pt>
                <c:pt idx="257">
                  <c:v>11.743113204987454</c:v>
                </c:pt>
                <c:pt idx="258">
                  <c:v>11.872937521669771</c:v>
                </c:pt>
                <c:pt idx="259">
                  <c:v>12.003151536637441</c:v>
                </c:pt>
                <c:pt idx="260">
                  <c:v>12.133745453529798</c:v>
                </c:pt>
                <c:pt idx="261">
                  <c:v>12.264709133386205</c:v>
                </c:pt>
                <c:pt idx="262">
                  <c:v>12.396032089339192</c:v>
                </c:pt>
                <c:pt idx="263">
                  <c:v>12.527703481378555</c:v>
                </c:pt>
                <c:pt idx="264">
                  <c:v>12.659712111194469</c:v>
                </c:pt>
                <c:pt idx="265">
                  <c:v>12.792046417107969</c:v>
                </c:pt>
                <c:pt idx="266">
                  <c:v>12.924694469097293</c:v>
                </c:pt>
                <c:pt idx="267">
                  <c:v>13.057643963928935</c:v>
                </c:pt>
                <c:pt idx="268">
                  <c:v>13.190882220402495</c:v>
                </c:pt>
                <c:pt idx="269">
                  <c:v>13.32439617471859</c:v>
                </c:pt>
                <c:pt idx="270">
                  <c:v>13.458172375979441</c:v>
                </c:pt>
                <c:pt idx="271">
                  <c:v>13.592196981831892</c:v>
                </c:pt>
                <c:pt idx="272">
                  <c:v>13.726455754262942</c:v>
                </c:pt>
                <c:pt idx="273">
                  <c:v>13.860934055558008</c:v>
                </c:pt>
                <c:pt idx="274">
                  <c:v>13.995616844432428</c:v>
                </c:pt>
                <c:pt idx="275">
                  <c:v>14.130488672346903</c:v>
                </c:pt>
                <c:pt idx="276">
                  <c:v>14.265533680017768</c:v>
                </c:pt>
                <c:pt idx="277">
                  <c:v>14.400735594133172</c:v>
                </c:pt>
                <c:pt idx="278">
                  <c:v>14.536077724286478</c:v>
                </c:pt>
                <c:pt idx="279">
                  <c:v>14.671542960138302</c:v>
                </c:pt>
                <c:pt idx="280">
                  <c:v>14.807113768818793</c:v>
                </c:pt>
                <c:pt idx="281">
                  <c:v>14.942772192581913</c:v>
                </c:pt>
                <c:pt idx="282">
                  <c:v>15.078499846723574</c:v>
                </c:pt>
                <c:pt idx="283">
                  <c:v>15.214277917775636</c:v>
                </c:pt>
                <c:pt idx="284">
                  <c:v>15.350087161987828</c:v>
                </c:pt>
                <c:pt idx="285">
                  <c:v>15.485907904109757</c:v>
                </c:pt>
                <c:pt idx="286">
                  <c:v>15.621720036485195</c:v>
                </c:pt>
                <c:pt idx="287">
                  <c:v>15.757503018470945</c:v>
                </c:pt>
                <c:pt idx="288">
                  <c:v>15.893235876192463</c:v>
                </c:pt>
                <c:pt idx="289">
                  <c:v>16.028897202648555</c:v>
                </c:pt>
                <c:pt idx="290">
                  <c:v>16.164465158177329</c:v>
                </c:pt>
                <c:pt idx="291">
                  <c:v>16.299917471295583</c:v>
                </c:pt>
                <c:pt idx="292">
                  <c:v>16.435231439923648</c:v>
                </c:pt>
                <c:pt idx="293">
                  <c:v>16.570383933007751</c:v>
                </c:pt>
                <c:pt idx="294">
                  <c:v>16.705351392551552</c:v>
                </c:pt>
                <c:pt idx="295">
                  <c:v>16.840109836068702</c:v>
                </c:pt>
                <c:pt idx="296">
                  <c:v>16.97463485946767</c:v>
                </c:pt>
                <c:pt idx="297">
                  <c:v>17.1089016403802</c:v>
                </c:pt>
                <c:pt idx="298">
                  <c:v>17.242884941944261</c:v>
                </c:pt>
                <c:pt idx="299">
                  <c:v>17.376559117052189</c:v>
                </c:pt>
                <c:pt idx="300">
                  <c:v>17.509898113074296</c:v>
                </c:pt>
                <c:pt idx="301">
                  <c:v>17.642875477067925</c:v>
                </c:pt>
                <c:pt idx="302">
                  <c:v>17.775464361481482</c:v>
                </c:pt>
                <c:pt idx="303">
                  <c:v>17.907637530362589</c:v>
                </c:pt>
                <c:pt idx="304">
                  <c:v>18.039367366078938</c:v>
                </c:pt>
                <c:pt idx="305">
                  <c:v>18.170625876560003</c:v>
                </c:pt>
                <c:pt idx="306">
                  <c:v>18.301384703067203</c:v>
                </c:pt>
                <c:pt idx="307">
                  <c:v>18.431615128499455</c:v>
                </c:pt>
                <c:pt idx="308">
                  <c:v>18.561288086240541</c:v>
                </c:pt>
                <c:pt idx="309">
                  <c:v>18.690374169553923</c:v>
                </c:pt>
                <c:pt idx="310">
                  <c:v>18.818843641530094</c:v>
                </c:pt>
                <c:pt idx="311">
                  <c:v>18.946666445590676</c:v>
                </c:pt>
                <c:pt idx="312">
                  <c:v>19.073812216552771</c:v>
                </c:pt>
                <c:pt idx="313">
                  <c:v>19.200250292256293</c:v>
                </c:pt>
                <c:pt idx="314">
                  <c:v>19.325949725756093</c:v>
                </c:pt>
                <c:pt idx="315">
                  <c:v>19.45087929807983</c:v>
                </c:pt>
                <c:pt idx="316">
                  <c:v>19.575007531551705</c:v>
                </c:pt>
                <c:pt idx="317">
                  <c:v>19.698302703681133</c:v>
                </c:pt>
                <c:pt idx="318">
                  <c:v>19.820732861614442</c:v>
                </c:pt>
                <c:pt idx="319">
                  <c:v>19.942265837146824</c:v>
                </c:pt>
                <c:pt idx="320">
                  <c:v>20.062869262290555</c:v>
                </c:pt>
                <c:pt idx="321">
                  <c:v>20.182510585394525</c:v>
                </c:pt>
                <c:pt idx="322">
                  <c:v>20.301157087809091</c:v>
                </c:pt>
                <c:pt idx="323">
                  <c:v>20.418775901088939</c:v>
                </c:pt>
                <c:pt idx="324">
                  <c:v>20.535334024725842</c:v>
                </c:pt>
                <c:pt idx="325">
                  <c:v>20.650798344401718</c:v>
                </c:pt>
                <c:pt idx="326">
                  <c:v>20.765135650751436</c:v>
                </c:pt>
                <c:pt idx="327">
                  <c:v>20.878312658623635</c:v>
                </c:pt>
                <c:pt idx="328">
                  <c:v>20.99029602682641</c:v>
                </c:pt>
                <c:pt idx="329">
                  <c:v>21.101052378343933</c:v>
                </c:pt>
                <c:pt idx="330">
                  <c:v>21.21054832100835</c:v>
                </c:pt>
                <c:pt idx="331">
                  <c:v>21.318750468610649</c:v>
                </c:pt>
                <c:pt idx="332">
                  <c:v>21.425625462432485</c:v>
                </c:pt>
                <c:pt idx="333">
                  <c:v>21.53113999318014</c:v>
                </c:pt>
                <c:pt idx="334">
                  <c:v>21.635260823300353</c:v>
                </c:pt>
                <c:pt idx="335">
                  <c:v>21.737954809656749</c:v>
                </c:pt>
                <c:pt idx="336">
                  <c:v>21.839188926544278</c:v>
                </c:pt>
                <c:pt idx="337">
                  <c:v>21.93893028901811</c:v>
                </c:pt>
                <c:pt idx="338">
                  <c:v>22.037146176512159</c:v>
                </c:pt>
                <c:pt idx="339">
                  <c:v>22.133804056721395</c:v>
                </c:pt>
                <c:pt idx="340">
                  <c:v>22.228871609721065</c:v>
                </c:pt>
                <c:pt idx="341">
                  <c:v>22.322316752294771</c:v>
                </c:pt>
                <c:pt idx="342">
                  <c:v>22.414107662442674</c:v>
                </c:pt>
                <c:pt idx="343">
                  <c:v>22.50421280403971</c:v>
                </c:pt>
                <c:pt idx="344">
                  <c:v>22.592600951613246</c:v>
                </c:pt>
                <c:pt idx="345">
                  <c:v>22.679241215208393</c:v>
                </c:pt>
                <c:pt idx="346">
                  <c:v>22.76410306530871</c:v>
                </c:pt>
                <c:pt idx="347">
                  <c:v>22.847156357778967</c:v>
                </c:pt>
                <c:pt idx="348">
                  <c:v>22.928371358796227</c:v>
                </c:pt>
                <c:pt idx="349">
                  <c:v>23.007718769734794</c:v>
                </c:pt>
                <c:pt idx="350">
                  <c:v>23.085169751969932</c:v>
                </c:pt>
                <c:pt idx="351">
                  <c:v>23.1606959515649</c:v>
                </c:pt>
                <c:pt idx="352">
                  <c:v>23.234269523805445</c:v>
                </c:pt>
                <c:pt idx="353">
                  <c:v>23.30586315754541</c:v>
                </c:pt>
                <c:pt idx="354">
                  <c:v>23.375450099327065</c:v>
                </c:pt>
                <c:pt idx="355">
                  <c:v>23.443004177239391</c:v>
                </c:pt>
                <c:pt idx="356">
                  <c:v>23.508499824477635</c:v>
                </c:pt>
                <c:pt idx="357">
                  <c:v>23.571912102567271</c:v>
                </c:pt>
                <c:pt idx="358">
                  <c:v>23.633216724215742</c:v>
                </c:pt>
                <c:pt idx="359">
                  <c:v>23.692390075755345</c:v>
                </c:pt>
                <c:pt idx="360">
                  <c:v>23.749409239141045</c:v>
                </c:pt>
                <c:pt idx="361">
                  <c:v>23.804252013467146</c:v>
                </c:pt>
                <c:pt idx="362">
                  <c:v>23.856896935967427</c:v>
                </c:pt>
                <c:pt idx="363">
                  <c:v>23.90732330246351</c:v>
                </c:pt>
                <c:pt idx="364">
                  <c:v>23.955511187227227</c:v>
                </c:pt>
                <c:pt idx="365">
                  <c:v>24.001441462223102</c:v>
                </c:pt>
                <c:pt idx="366">
                  <c:v>24.045095815698058</c:v>
                </c:pt>
                <c:pt idx="367">
                  <c:v>24.086456770086176</c:v>
                </c:pt>
                <c:pt idx="368">
                  <c:v>24.125507699197446</c:v>
                </c:pt>
                <c:pt idx="369">
                  <c:v>24.162232844660249</c:v>
                </c:pt>
                <c:pt idx="370">
                  <c:v>24.196617331588691</c:v>
                </c:pt>
                <c:pt idx="371">
                  <c:v>24.22864718344681</c:v>
                </c:pt>
                <c:pt idx="372">
                  <c:v>24.258309336083222</c:v>
                </c:pt>
                <c:pt idx="373">
                  <c:v>24.285591650910895</c:v>
                </c:pt>
                <c:pt idx="374">
                  <c:v>24.31048292720822</c:v>
                </c:pt>
                <c:pt idx="375">
                  <c:v>24.332972913519107</c:v>
                </c:pt>
                <c:pt idx="376">
                  <c:v>24.353052318131208</c:v>
                </c:pt>
                <c:pt idx="377">
                  <c:v>24.370712818613107</c:v>
                </c:pt>
                <c:pt idx="378">
                  <c:v>24.385947070392842</c:v>
                </c:pt>
                <c:pt idx="379">
                  <c:v>24.398748714361989</c:v>
                </c:pt>
                <c:pt idx="380">
                  <c:v>24.40911238349106</c:v>
                </c:pt>
                <c:pt idx="381">
                  <c:v>24.417033708443963</c:v>
                </c:pt>
                <c:pt idx="382">
                  <c:v>24.422509322180979</c:v>
                </c:pt>
                <c:pt idx="383">
                  <c:v>24.425536863541552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'Traj 5'!$I$14</c15:f>
                <c15:dlblRangeCache>
                  <c:ptCount val="1"/>
                  <c:pt idx="0">
                    <c:v>79.2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180-156B-4989-A48F-5FAF85FEE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114744"/>
        <c:axId val="1"/>
      </c:scatterChart>
      <c:valAx>
        <c:axId val="185114744"/>
        <c:scaling>
          <c:orientation val="minMax"/>
          <c:max val="5000"/>
          <c:min val="-5000"/>
        </c:scaling>
        <c:delete val="0"/>
        <c:axPos val="b"/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x (km East)</a:t>
                </a:r>
              </a:p>
            </c:rich>
          </c:tx>
          <c:layout>
            <c:manualLayout>
              <c:xMode val="edge"/>
              <c:yMode val="edge"/>
              <c:x val="0.46547117056345227"/>
              <c:y val="0.9733278849403640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81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"/>
        <c:crossBetween val="midCat"/>
        <c:majorUnit val="1000"/>
        <c:minorUnit val="40"/>
      </c:valAx>
      <c:valAx>
        <c:axId val="1"/>
        <c:scaling>
          <c:orientation val="minMax"/>
          <c:max val="60"/>
          <c:min val="-60"/>
        </c:scaling>
        <c:delete val="0"/>
        <c:axPos val="l"/>
        <c:majorGridlines>
          <c:spPr>
            <a:ln w="6350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NZ"/>
                  <a:t>y (latitude, deg)</a:t>
                </a:r>
              </a:p>
            </c:rich>
          </c:tx>
          <c:layout>
            <c:manualLayout>
              <c:xMode val="edge"/>
              <c:yMode val="edge"/>
              <c:x val="5.6904708272144527E-3"/>
              <c:y val="0.345779272017271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14744"/>
        <c:crossesAt val="0"/>
        <c:crossBetween val="midCat"/>
        <c:majorUnit val="10"/>
        <c:minorUnit val="10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NZ" sz="1200"/>
              <a:t>P-grad slope,</a:t>
            </a:r>
            <a:r>
              <a:rPr lang="en-NZ" sz="1200" baseline="0"/>
              <a:t> eq to pole</a:t>
            </a:r>
            <a:r>
              <a:rPr lang="en-NZ" sz="1200" b="0" i="0" u="none" strike="noStrike" baseline="0"/>
              <a:t> </a:t>
            </a:r>
            <a:endParaRPr lang="en-NZ" sz="1200"/>
          </a:p>
        </c:rich>
      </c:tx>
      <c:layout>
        <c:manualLayout>
          <c:xMode val="edge"/>
          <c:yMode val="edge"/>
          <c:x val="0.18877038336917823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604111986001749E-2"/>
          <c:y val="0.20168562374772908"/>
          <c:w val="0.9223958880139983"/>
          <c:h val="0.64513020303441426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'Traj 5'!$U$72:$U$87</c:f>
              <c:numCache>
                <c:formatCode>General</c:formatCode>
                <c:ptCount val="16"/>
                <c:pt idx="0">
                  <c:v>-45</c:v>
                </c:pt>
                <c:pt idx="1">
                  <c:v>-36</c:v>
                </c:pt>
                <c:pt idx="2">
                  <c:v>-27</c:v>
                </c:pt>
                <c:pt idx="3">
                  <c:v>-18</c:v>
                </c:pt>
                <c:pt idx="4">
                  <c:v>-9</c:v>
                </c:pt>
                <c:pt idx="5">
                  <c:v>0</c:v>
                </c:pt>
                <c:pt idx="6">
                  <c:v>9</c:v>
                </c:pt>
                <c:pt idx="7">
                  <c:v>18</c:v>
                </c:pt>
                <c:pt idx="8">
                  <c:v>27</c:v>
                </c:pt>
                <c:pt idx="9">
                  <c:v>36</c:v>
                </c:pt>
                <c:pt idx="10">
                  <c:v>45</c:v>
                </c:pt>
                <c:pt idx="11">
                  <c:v>54</c:v>
                </c:pt>
                <c:pt idx="12">
                  <c:v>63</c:v>
                </c:pt>
                <c:pt idx="13">
                  <c:v>72</c:v>
                </c:pt>
                <c:pt idx="14">
                  <c:v>81</c:v>
                </c:pt>
                <c:pt idx="15">
                  <c:v>90</c:v>
                </c:pt>
              </c:numCache>
            </c:numRef>
          </c:xVal>
          <c:yVal>
            <c:numRef>
              <c:f>'Traj 5'!$V$72:$V$87</c:f>
              <c:numCache>
                <c:formatCode>0.0000</c:formatCode>
                <c:ptCount val="16"/>
                <c:pt idx="0">
                  <c:v>5.0778437933203168E-3</c:v>
                </c:pt>
                <c:pt idx="1">
                  <c:v>8.3444615365500519E-3</c:v>
                </c:pt>
                <c:pt idx="2">
                  <c:v>1.3683618657050386E-2</c:v>
                </c:pt>
                <c:pt idx="3">
                  <c:v>2.2361969193544173E-2</c:v>
                </c:pt>
                <c:pt idx="4">
                  <c:v>3.6341460146782384E-2</c:v>
                </c:pt>
                <c:pt idx="5">
                  <c:v>5.8536902874367899E-2</c:v>
                </c:pt>
                <c:pt idx="6">
                  <c:v>9.2980194522299817E-2</c:v>
                </c:pt>
                <c:pt idx="7">
                  <c:v>0.14457775046587726</c:v>
                </c:pt>
                <c:pt idx="8">
                  <c:v>0.21792873238451507</c:v>
                </c:pt>
                <c:pt idx="9">
                  <c:v>0.31479902333468435</c:v>
                </c:pt>
                <c:pt idx="10">
                  <c:v>0.43099866743180942</c:v>
                </c:pt>
                <c:pt idx="11">
                  <c:v>0.55532805526236895</c:v>
                </c:pt>
                <c:pt idx="12">
                  <c:v>0.67309617772223207</c:v>
                </c:pt>
                <c:pt idx="13">
                  <c:v>0.77245438280718393</c:v>
                </c:pt>
                <c:pt idx="14">
                  <c:v>0.84841485121071314</c:v>
                </c:pt>
                <c:pt idx="15">
                  <c:v>0.90222740014920078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27B-4D15-A0DE-CBE94FC13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116384"/>
        <c:axId val="1"/>
      </c:scatterChart>
      <c:valAx>
        <c:axId val="185116384"/>
        <c:scaling>
          <c:orientation val="minMax"/>
          <c:max val="90"/>
          <c:min val="-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116384"/>
        <c:crosses val="autoZero"/>
        <c:crossBetween val="midCat"/>
        <c:maj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162418</xdr:colOff>
      <xdr:row>4</xdr:row>
      <xdr:rowOff>127250</xdr:rowOff>
    </xdr:from>
    <xdr:to>
      <xdr:col>16</xdr:col>
      <xdr:colOff>154106</xdr:colOff>
      <xdr:row>44</xdr:row>
      <xdr:rowOff>66675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E0E50F7A-BD10-49CA-AD3A-BE39976EDF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249384</xdr:colOff>
      <xdr:row>11</xdr:row>
      <xdr:rowOff>108066</xdr:rowOff>
    </xdr:from>
    <xdr:to>
      <xdr:col>25</xdr:col>
      <xdr:colOff>399011</xdr:colOff>
      <xdr:row>64</xdr:row>
      <xdr:rowOff>74815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596A1C94-7C20-4B94-9B64-DC0BDCF8F7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58189</xdr:colOff>
      <xdr:row>1</xdr:row>
      <xdr:rowOff>157942</xdr:rowOff>
    </xdr:from>
    <xdr:to>
      <xdr:col>20</xdr:col>
      <xdr:colOff>290945</xdr:colOff>
      <xdr:row>10</xdr:row>
      <xdr:rowOff>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1801C27B-64DC-499C-821D-AC3513DC58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249383</xdr:colOff>
      <xdr:row>11</xdr:row>
      <xdr:rowOff>108065</xdr:rowOff>
    </xdr:from>
    <xdr:to>
      <xdr:col>25</xdr:col>
      <xdr:colOff>432261</xdr:colOff>
      <xdr:row>64</xdr:row>
      <xdr:rowOff>83128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5ACB6CE4-2243-44CC-8651-11EBFBF4A6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58189</xdr:colOff>
      <xdr:row>1</xdr:row>
      <xdr:rowOff>157942</xdr:rowOff>
    </xdr:from>
    <xdr:to>
      <xdr:col>20</xdr:col>
      <xdr:colOff>290945</xdr:colOff>
      <xdr:row>10</xdr:row>
      <xdr:rowOff>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97472AF0-8101-4F8F-9650-5165B1ADE3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249382</xdr:colOff>
      <xdr:row>11</xdr:row>
      <xdr:rowOff>108065</xdr:rowOff>
    </xdr:from>
    <xdr:to>
      <xdr:col>25</xdr:col>
      <xdr:colOff>407322</xdr:colOff>
      <xdr:row>64</xdr:row>
      <xdr:rowOff>74815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8A89670A-B967-4482-9A83-11D07317A9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58189</xdr:colOff>
      <xdr:row>1</xdr:row>
      <xdr:rowOff>157942</xdr:rowOff>
    </xdr:from>
    <xdr:to>
      <xdr:col>20</xdr:col>
      <xdr:colOff>290945</xdr:colOff>
      <xdr:row>10</xdr:row>
      <xdr:rowOff>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D76031CE-BF5C-4905-AADD-41FDFFCB5E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249383</xdr:colOff>
      <xdr:row>11</xdr:row>
      <xdr:rowOff>108066</xdr:rowOff>
    </xdr:from>
    <xdr:to>
      <xdr:col>25</xdr:col>
      <xdr:colOff>365760</xdr:colOff>
      <xdr:row>64</xdr:row>
      <xdr:rowOff>66502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6C53D55-E3B1-4874-B4C7-C0B254D502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58189</xdr:colOff>
      <xdr:row>1</xdr:row>
      <xdr:rowOff>157942</xdr:rowOff>
    </xdr:from>
    <xdr:to>
      <xdr:col>20</xdr:col>
      <xdr:colOff>290945</xdr:colOff>
      <xdr:row>10</xdr:row>
      <xdr:rowOff>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C49516C1-78AD-47B9-B5C4-58BD5DF65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249382</xdr:colOff>
      <xdr:row>11</xdr:row>
      <xdr:rowOff>108066</xdr:rowOff>
    </xdr:from>
    <xdr:to>
      <xdr:col>25</xdr:col>
      <xdr:colOff>390698</xdr:colOff>
      <xdr:row>64</xdr:row>
      <xdr:rowOff>74815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5FD752A0-00EB-4800-985B-4479261753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58189</xdr:colOff>
      <xdr:row>1</xdr:row>
      <xdr:rowOff>157942</xdr:rowOff>
    </xdr:from>
    <xdr:to>
      <xdr:col>20</xdr:col>
      <xdr:colOff>290945</xdr:colOff>
      <xdr:row>10</xdr:row>
      <xdr:rowOff>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82C20E8D-CEE8-42DC-907F-EB704663DD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7"/>
  <sheetViews>
    <sheetView tabSelected="1" zoomScaleNormal="100" workbookViewId="0">
      <selection activeCell="K49" sqref="K49"/>
    </sheetView>
  </sheetViews>
  <sheetFormatPr defaultColWidth="9.140625" defaultRowHeight="12.75" x14ac:dyDescent="0.2"/>
  <cols>
    <col min="1" max="4" width="9.140625" style="1"/>
    <col min="5" max="5" width="12.28515625" style="1" customWidth="1"/>
    <col min="6" max="6" width="10.140625" style="1" customWidth="1"/>
    <col min="7" max="15" width="9.140625" style="1"/>
    <col min="16" max="16" width="9.42578125" style="1" customWidth="1"/>
    <col min="17" max="16384" width="9.140625" style="1"/>
  </cols>
  <sheetData>
    <row r="1" spans="1:12" x14ac:dyDescent="0.2">
      <c r="A1" s="31" t="s">
        <v>1</v>
      </c>
      <c r="B1" s="42"/>
      <c r="C1" s="31"/>
    </row>
    <row r="2" spans="1:12" x14ac:dyDescent="0.2"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</row>
    <row r="3" spans="1:12" x14ac:dyDescent="0.2">
      <c r="A3" s="12"/>
      <c r="B3" s="12" t="s">
        <v>49</v>
      </c>
      <c r="C3" s="49">
        <f>1/12</f>
        <v>8.3333333333333329E-2</v>
      </c>
      <c r="D3" s="3" t="s">
        <v>18</v>
      </c>
      <c r="E3" s="50" t="s">
        <v>50</v>
      </c>
      <c r="F3" s="51">
        <v>0</v>
      </c>
      <c r="G3" s="51">
        <v>5</v>
      </c>
      <c r="H3" s="51">
        <v>10</v>
      </c>
      <c r="I3" s="51">
        <v>15</v>
      </c>
      <c r="J3" s="51">
        <v>-5</v>
      </c>
      <c r="K3" s="3" t="s">
        <v>0</v>
      </c>
    </row>
    <row r="4" spans="1:12" x14ac:dyDescent="0.2">
      <c r="A4" s="10"/>
      <c r="B4" s="8"/>
      <c r="C4" s="8">
        <f>C3*60</f>
        <v>5</v>
      </c>
      <c r="D4" s="1" t="s">
        <v>60</v>
      </c>
      <c r="L4" s="3"/>
    </row>
    <row r="5" spans="1:12" x14ac:dyDescent="0.2">
      <c r="A5" s="10"/>
      <c r="B5" s="8"/>
      <c r="C5" s="8"/>
    </row>
    <row r="6" spans="1:12" x14ac:dyDescent="0.2">
      <c r="A6" s="10"/>
      <c r="B6" s="8"/>
      <c r="C6" s="8"/>
    </row>
    <row r="7" spans="1:12" x14ac:dyDescent="0.2">
      <c r="A7" s="10"/>
      <c r="B7" s="8"/>
      <c r="C7" s="8"/>
    </row>
    <row r="8" spans="1:12" x14ac:dyDescent="0.2">
      <c r="A8" s="10"/>
      <c r="B8" s="8"/>
      <c r="C8" s="8"/>
    </row>
    <row r="9" spans="1:12" x14ac:dyDescent="0.2">
      <c r="A9" s="10"/>
      <c r="B9" s="8"/>
      <c r="C9" s="8"/>
    </row>
    <row r="10" spans="1:12" x14ac:dyDescent="0.2">
      <c r="A10" s="10"/>
      <c r="B10" s="8"/>
      <c r="C10" s="8"/>
    </row>
    <row r="11" spans="1:12" x14ac:dyDescent="0.2">
      <c r="A11" s="10"/>
      <c r="B11" s="8"/>
      <c r="C11" s="8"/>
    </row>
    <row r="12" spans="1:12" x14ac:dyDescent="0.2">
      <c r="A12" s="10"/>
      <c r="B12" s="8"/>
      <c r="C12" s="8"/>
    </row>
    <row r="13" spans="1:12" x14ac:dyDescent="0.2">
      <c r="A13" s="10"/>
      <c r="B13" s="8"/>
      <c r="C13" s="8"/>
    </row>
    <row r="14" spans="1:12" x14ac:dyDescent="0.2">
      <c r="A14" s="10"/>
      <c r="B14" s="8"/>
      <c r="C14" s="8"/>
    </row>
    <row r="15" spans="1:12" x14ac:dyDescent="0.2">
      <c r="A15" s="10"/>
      <c r="B15" s="8"/>
      <c r="C15" s="8"/>
    </row>
    <row r="16" spans="1:12" x14ac:dyDescent="0.2">
      <c r="A16" s="10"/>
      <c r="B16" s="8"/>
      <c r="C16" s="8"/>
    </row>
    <row r="17" spans="1:3" x14ac:dyDescent="0.2">
      <c r="A17" s="10"/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8"/>
      <c r="C21" s="8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0"/>
      <c r="B26" s="8"/>
      <c r="C26" s="8"/>
    </row>
    <row r="27" spans="1:3" x14ac:dyDescent="0.2">
      <c r="A27" s="10"/>
      <c r="B27" s="8"/>
      <c r="C27" s="8"/>
    </row>
    <row r="28" spans="1:3" x14ac:dyDescent="0.2">
      <c r="A28" s="10"/>
      <c r="B28" s="8"/>
      <c r="C28" s="8"/>
    </row>
    <row r="29" spans="1:3" x14ac:dyDescent="0.2">
      <c r="A29" s="10"/>
      <c r="B29" s="8"/>
      <c r="C29" s="8"/>
    </row>
    <row r="30" spans="1:3" x14ac:dyDescent="0.2">
      <c r="A30" s="10"/>
      <c r="B30" s="8"/>
      <c r="C30" s="8"/>
    </row>
    <row r="31" spans="1:3" x14ac:dyDescent="0.2">
      <c r="A31" s="10"/>
      <c r="B31" s="8"/>
      <c r="C31" s="8"/>
    </row>
    <row r="32" spans="1:3" x14ac:dyDescent="0.2">
      <c r="A32" s="10"/>
      <c r="B32" s="8"/>
      <c r="C32" s="8"/>
    </row>
    <row r="33" spans="1:3" x14ac:dyDescent="0.2">
      <c r="A33" s="10"/>
      <c r="B33" s="8"/>
      <c r="C33" s="8"/>
    </row>
    <row r="34" spans="1:3" x14ac:dyDescent="0.2">
      <c r="A34" s="10"/>
      <c r="B34" s="8"/>
      <c r="C34" s="8"/>
    </row>
    <row r="35" spans="1:3" x14ac:dyDescent="0.2">
      <c r="A35" s="10"/>
      <c r="B35" s="8"/>
      <c r="C35" s="8"/>
    </row>
    <row r="36" spans="1:3" x14ac:dyDescent="0.2">
      <c r="A36" s="10"/>
      <c r="B36" s="8"/>
      <c r="C36" s="8"/>
    </row>
    <row r="37" spans="1:3" x14ac:dyDescent="0.2">
      <c r="A37" s="10"/>
      <c r="B37" s="8"/>
      <c r="C37" s="8"/>
    </row>
    <row r="38" spans="1:3" x14ac:dyDescent="0.2">
      <c r="A38" s="10"/>
      <c r="B38" s="8"/>
      <c r="C38" s="8"/>
    </row>
    <row r="39" spans="1:3" x14ac:dyDescent="0.2">
      <c r="A39" s="10"/>
      <c r="B39" s="8"/>
      <c r="C39" s="8"/>
    </row>
    <row r="40" spans="1:3" x14ac:dyDescent="0.2">
      <c r="A40" s="10"/>
      <c r="B40" s="8"/>
      <c r="C40" s="8"/>
    </row>
    <row r="41" spans="1:3" x14ac:dyDescent="0.2">
      <c r="A41" s="10"/>
      <c r="B41" s="8"/>
      <c r="C41" s="8"/>
    </row>
    <row r="42" spans="1:3" x14ac:dyDescent="0.2">
      <c r="A42" s="10"/>
      <c r="B42" s="8"/>
      <c r="C42" s="8"/>
    </row>
    <row r="43" spans="1:3" x14ac:dyDescent="0.2">
      <c r="A43" s="10"/>
      <c r="B43" s="8"/>
      <c r="C43" s="8"/>
    </row>
    <row r="44" spans="1:3" x14ac:dyDescent="0.2">
      <c r="A44" s="10"/>
      <c r="B44" s="8"/>
      <c r="C44" s="8"/>
    </row>
    <row r="45" spans="1:3" x14ac:dyDescent="0.2">
      <c r="A45" s="10"/>
      <c r="B45" s="8"/>
      <c r="C45" s="8"/>
    </row>
    <row r="46" spans="1:3" x14ac:dyDescent="0.2">
      <c r="A46" s="10"/>
      <c r="B46" s="8"/>
      <c r="C46" s="8"/>
    </row>
    <row r="47" spans="1:3" x14ac:dyDescent="0.2">
      <c r="A47" s="10"/>
      <c r="B47" s="8"/>
      <c r="C47" s="8"/>
    </row>
    <row r="48" spans="1:3" x14ac:dyDescent="0.2">
      <c r="A48" s="10"/>
      <c r="B48" s="8"/>
      <c r="C48" s="8"/>
    </row>
    <row r="49" spans="1:18" x14ac:dyDescent="0.2">
      <c r="A49" s="10"/>
      <c r="B49" s="8"/>
      <c r="C49" s="8"/>
    </row>
    <row r="50" spans="1:18" x14ac:dyDescent="0.2">
      <c r="A50" s="10"/>
      <c r="B50" s="8"/>
      <c r="C50" s="8"/>
    </row>
    <row r="51" spans="1:18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</row>
    <row r="53" spans="1:18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 spans="1:18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 spans="1:18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18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18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18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18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18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18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18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18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18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x14ac:dyDescent="0.2">
      <c r="A78" s="10"/>
      <c r="B78" s="8"/>
      <c r="C78" s="8"/>
    </row>
    <row r="79" spans="1:18" x14ac:dyDescent="0.2">
      <c r="A79" s="10"/>
      <c r="B79" s="8"/>
      <c r="C79" s="8"/>
    </row>
    <row r="80" spans="1:18" x14ac:dyDescent="0.2">
      <c r="A80" s="10"/>
      <c r="B80" s="8"/>
      <c r="C80" s="8"/>
    </row>
    <row r="81" spans="1:3" x14ac:dyDescent="0.2">
      <c r="A81" s="10"/>
      <c r="B81" s="8"/>
      <c r="C81" s="8"/>
    </row>
    <row r="82" spans="1:3" x14ac:dyDescent="0.2">
      <c r="A82" s="10"/>
      <c r="B82" s="8"/>
      <c r="C82" s="8"/>
    </row>
    <row r="83" spans="1:3" x14ac:dyDescent="0.2">
      <c r="B83" s="8"/>
      <c r="C83" s="8"/>
    </row>
    <row r="84" spans="1:3" x14ac:dyDescent="0.2">
      <c r="B84" s="8"/>
      <c r="C84" s="8"/>
    </row>
    <row r="85" spans="1:3" x14ac:dyDescent="0.2">
      <c r="B85" s="8"/>
      <c r="C85" s="8"/>
    </row>
    <row r="86" spans="1:3" x14ac:dyDescent="0.2">
      <c r="B86" s="8"/>
      <c r="C86" s="8"/>
    </row>
    <row r="87" spans="1:3" x14ac:dyDescent="0.2">
      <c r="B87" s="8"/>
      <c r="C87" s="8"/>
    </row>
    <row r="88" spans="1:3" x14ac:dyDescent="0.2">
      <c r="B88" s="8"/>
      <c r="C88" s="8"/>
    </row>
    <row r="89" spans="1:3" x14ac:dyDescent="0.2">
      <c r="B89" s="8"/>
      <c r="C89" s="8"/>
    </row>
    <row r="90" spans="1:3" x14ac:dyDescent="0.2">
      <c r="B90" s="8"/>
      <c r="C90" s="8"/>
    </row>
    <row r="91" spans="1:3" x14ac:dyDescent="0.2">
      <c r="B91" s="8"/>
      <c r="C91" s="8"/>
    </row>
    <row r="92" spans="1:3" x14ac:dyDescent="0.2">
      <c r="B92" s="8"/>
      <c r="C92" s="8"/>
    </row>
    <row r="93" spans="1:3" x14ac:dyDescent="0.2">
      <c r="B93" s="8"/>
      <c r="C93" s="8"/>
    </row>
    <row r="94" spans="1:3" x14ac:dyDescent="0.2">
      <c r="B94" s="8"/>
      <c r="C94" s="8"/>
    </row>
    <row r="95" spans="1:3" x14ac:dyDescent="0.2">
      <c r="B95" s="8"/>
      <c r="C95" s="8"/>
    </row>
    <row r="96" spans="1:3" x14ac:dyDescent="0.2">
      <c r="B96" s="8"/>
      <c r="C96" s="8"/>
    </row>
    <row r="97" spans="2:3" x14ac:dyDescent="0.2">
      <c r="B97" s="8"/>
      <c r="C97" s="8"/>
    </row>
    <row r="98" spans="2:3" x14ac:dyDescent="0.2">
      <c r="B98" s="8"/>
      <c r="C98" s="8"/>
    </row>
    <row r="99" spans="2:3" x14ac:dyDescent="0.2">
      <c r="B99" s="8"/>
      <c r="C99" s="8"/>
    </row>
    <row r="100" spans="2:3" x14ac:dyDescent="0.2">
      <c r="B100" s="8"/>
      <c r="C100" s="8"/>
    </row>
    <row r="101" spans="2:3" x14ac:dyDescent="0.2">
      <c r="B101" s="8"/>
      <c r="C101" s="8"/>
    </row>
    <row r="102" spans="2:3" x14ac:dyDescent="0.2">
      <c r="B102" s="8"/>
      <c r="C102" s="8"/>
    </row>
    <row r="103" spans="2:3" x14ac:dyDescent="0.2">
      <c r="B103" s="8"/>
      <c r="C103" s="8"/>
    </row>
    <row r="104" spans="2:3" x14ac:dyDescent="0.2">
      <c r="B104" s="8"/>
      <c r="C104" s="8"/>
    </row>
    <row r="105" spans="2:3" x14ac:dyDescent="0.2">
      <c r="B105" s="8"/>
      <c r="C105" s="8"/>
    </row>
    <row r="106" spans="2:3" x14ac:dyDescent="0.2">
      <c r="B106" s="8"/>
      <c r="C106" s="8"/>
    </row>
    <row r="107" spans="2:3" x14ac:dyDescent="0.2">
      <c r="B107" s="8"/>
      <c r="C107" s="8"/>
    </row>
    <row r="108" spans="2:3" x14ac:dyDescent="0.2">
      <c r="B108" s="8"/>
      <c r="C108" s="8"/>
    </row>
    <row r="109" spans="2:3" x14ac:dyDescent="0.2">
      <c r="B109" s="8"/>
      <c r="C109" s="8"/>
    </row>
    <row r="110" spans="2:3" x14ac:dyDescent="0.2">
      <c r="B110" s="8"/>
      <c r="C110" s="8"/>
    </row>
    <row r="111" spans="2:3" x14ac:dyDescent="0.2">
      <c r="B111" s="8"/>
      <c r="C111" s="8"/>
    </row>
    <row r="112" spans="2:3" x14ac:dyDescent="0.2">
      <c r="B112" s="8"/>
      <c r="C112" s="8"/>
    </row>
    <row r="113" spans="2:3" x14ac:dyDescent="0.2">
      <c r="B113" s="8"/>
      <c r="C113" s="8"/>
    </row>
    <row r="114" spans="2:3" x14ac:dyDescent="0.2">
      <c r="B114" s="8"/>
      <c r="C114" s="8"/>
    </row>
    <row r="115" spans="2:3" x14ac:dyDescent="0.2">
      <c r="B115" s="8"/>
      <c r="C115" s="8"/>
    </row>
    <row r="116" spans="2:3" x14ac:dyDescent="0.2">
      <c r="B116" s="8"/>
      <c r="C116" s="8"/>
    </row>
    <row r="117" spans="2:3" x14ac:dyDescent="0.2">
      <c r="B117" s="8"/>
      <c r="C117" s="8"/>
    </row>
    <row r="118" spans="2:3" x14ac:dyDescent="0.2">
      <c r="B118" s="8"/>
      <c r="C118" s="8"/>
    </row>
    <row r="119" spans="2:3" x14ac:dyDescent="0.2">
      <c r="B119" s="8"/>
      <c r="C119" s="8"/>
    </row>
    <row r="120" spans="2:3" x14ac:dyDescent="0.2">
      <c r="B120" s="8"/>
      <c r="C120" s="8"/>
    </row>
    <row r="121" spans="2:3" x14ac:dyDescent="0.2">
      <c r="B121" s="8"/>
      <c r="C121" s="8"/>
    </row>
    <row r="122" spans="2:3" x14ac:dyDescent="0.2">
      <c r="B122" s="8"/>
      <c r="C122" s="8"/>
    </row>
    <row r="123" spans="2:3" x14ac:dyDescent="0.2">
      <c r="B123" s="8"/>
      <c r="C123" s="8"/>
    </row>
    <row r="124" spans="2:3" x14ac:dyDescent="0.2">
      <c r="B124" s="8"/>
      <c r="C124" s="8"/>
    </row>
    <row r="125" spans="2:3" x14ac:dyDescent="0.2">
      <c r="B125" s="8"/>
      <c r="C125" s="8"/>
    </row>
    <row r="126" spans="2:3" x14ac:dyDescent="0.2">
      <c r="B126" s="8"/>
      <c r="C126" s="8"/>
    </row>
    <row r="127" spans="2:3" x14ac:dyDescent="0.2">
      <c r="B127" s="8"/>
      <c r="C127" s="8"/>
    </row>
    <row r="128" spans="2:3" x14ac:dyDescent="0.2">
      <c r="B128" s="8"/>
      <c r="C128" s="8"/>
    </row>
    <row r="129" spans="2:3" x14ac:dyDescent="0.2">
      <c r="B129" s="8"/>
      <c r="C129" s="8"/>
    </row>
    <row r="130" spans="2:3" x14ac:dyDescent="0.2">
      <c r="B130" s="8"/>
      <c r="C130" s="8"/>
    </row>
    <row r="131" spans="2:3" x14ac:dyDescent="0.2">
      <c r="B131" s="8"/>
      <c r="C131" s="8"/>
    </row>
    <row r="132" spans="2:3" x14ac:dyDescent="0.2">
      <c r="B132" s="8"/>
      <c r="C132" s="8"/>
    </row>
    <row r="133" spans="2:3" x14ac:dyDescent="0.2">
      <c r="B133" s="8"/>
      <c r="C133" s="8"/>
    </row>
    <row r="134" spans="2:3" x14ac:dyDescent="0.2">
      <c r="B134" s="8"/>
      <c r="C134" s="8"/>
    </row>
    <row r="135" spans="2:3" x14ac:dyDescent="0.2">
      <c r="B135" s="8"/>
      <c r="C135" s="8"/>
    </row>
    <row r="136" spans="2:3" x14ac:dyDescent="0.2">
      <c r="B136" s="8"/>
      <c r="C136" s="8"/>
    </row>
    <row r="137" spans="2:3" x14ac:dyDescent="0.2">
      <c r="B137" s="8"/>
      <c r="C137" s="8"/>
    </row>
    <row r="138" spans="2:3" x14ac:dyDescent="0.2">
      <c r="B138" s="8"/>
      <c r="C138" s="8"/>
    </row>
    <row r="139" spans="2:3" x14ac:dyDescent="0.2">
      <c r="B139" s="8"/>
      <c r="C139" s="8"/>
    </row>
    <row r="140" spans="2:3" x14ac:dyDescent="0.2">
      <c r="B140" s="8"/>
      <c r="C140" s="8"/>
    </row>
    <row r="141" spans="2:3" x14ac:dyDescent="0.2">
      <c r="B141" s="8"/>
      <c r="C141" s="8"/>
    </row>
    <row r="142" spans="2:3" x14ac:dyDescent="0.2">
      <c r="B142" s="8"/>
      <c r="C142" s="8"/>
    </row>
    <row r="143" spans="2:3" x14ac:dyDescent="0.2">
      <c r="B143" s="8"/>
      <c r="C143" s="8"/>
    </row>
    <row r="144" spans="2:3" x14ac:dyDescent="0.2">
      <c r="B144" s="8"/>
      <c r="C144" s="8"/>
    </row>
    <row r="145" spans="2:3" x14ac:dyDescent="0.2">
      <c r="B145" s="8"/>
      <c r="C145" s="8"/>
    </row>
    <row r="146" spans="2:3" x14ac:dyDescent="0.2">
      <c r="B146" s="8"/>
      <c r="C146" s="8"/>
    </row>
    <row r="147" spans="2:3" x14ac:dyDescent="0.2">
      <c r="B147" s="8"/>
      <c r="C147" s="8"/>
    </row>
    <row r="148" spans="2:3" x14ac:dyDescent="0.2">
      <c r="B148" s="8"/>
      <c r="C148" s="8"/>
    </row>
    <row r="149" spans="2:3" x14ac:dyDescent="0.2">
      <c r="B149" s="8"/>
      <c r="C149" s="8"/>
    </row>
    <row r="150" spans="2:3" x14ac:dyDescent="0.2">
      <c r="B150" s="8"/>
      <c r="C150" s="8"/>
    </row>
    <row r="151" spans="2:3" x14ac:dyDescent="0.2">
      <c r="B151" s="8"/>
      <c r="C151" s="8"/>
    </row>
    <row r="152" spans="2:3" x14ac:dyDescent="0.2">
      <c r="B152" s="8"/>
      <c r="C152" s="8"/>
    </row>
    <row r="153" spans="2:3" x14ac:dyDescent="0.2">
      <c r="B153" s="8"/>
      <c r="C153" s="8"/>
    </row>
    <row r="154" spans="2:3" x14ac:dyDescent="0.2">
      <c r="B154" s="8"/>
      <c r="C154" s="8"/>
    </row>
    <row r="155" spans="2:3" x14ac:dyDescent="0.2">
      <c r="B155" s="8"/>
      <c r="C155" s="8"/>
    </row>
    <row r="156" spans="2:3" x14ac:dyDescent="0.2">
      <c r="B156" s="8"/>
      <c r="C156" s="8"/>
    </row>
    <row r="157" spans="2:3" x14ac:dyDescent="0.2">
      <c r="B157" s="8"/>
      <c r="C157" s="8"/>
    </row>
    <row r="158" spans="2:3" x14ac:dyDescent="0.2">
      <c r="B158" s="8"/>
      <c r="C158" s="8"/>
    </row>
    <row r="159" spans="2:3" x14ac:dyDescent="0.2">
      <c r="B159" s="8"/>
      <c r="C159" s="8"/>
    </row>
    <row r="160" spans="2:3" x14ac:dyDescent="0.2">
      <c r="B160" s="8"/>
      <c r="C160" s="8"/>
    </row>
    <row r="161" spans="2:3" x14ac:dyDescent="0.2">
      <c r="B161" s="8"/>
      <c r="C161" s="8"/>
    </row>
    <row r="162" spans="2:3" x14ac:dyDescent="0.2">
      <c r="B162" s="8"/>
      <c r="C162" s="8"/>
    </row>
    <row r="163" spans="2:3" x14ac:dyDescent="0.2">
      <c r="B163" s="8"/>
      <c r="C163" s="8"/>
    </row>
    <row r="164" spans="2:3" x14ac:dyDescent="0.2">
      <c r="B164" s="8"/>
      <c r="C164" s="8"/>
    </row>
    <row r="165" spans="2:3" x14ac:dyDescent="0.2">
      <c r="B165" s="8"/>
      <c r="C165" s="8"/>
    </row>
    <row r="166" spans="2:3" x14ac:dyDescent="0.2">
      <c r="B166" s="8"/>
      <c r="C166" s="8"/>
    </row>
    <row r="167" spans="2:3" x14ac:dyDescent="0.2">
      <c r="B167" s="8"/>
      <c r="C167" s="8"/>
    </row>
    <row r="168" spans="2:3" x14ac:dyDescent="0.2">
      <c r="B168" s="8"/>
      <c r="C168" s="8"/>
    </row>
    <row r="169" spans="2:3" x14ac:dyDescent="0.2">
      <c r="B169" s="8"/>
      <c r="C169" s="8"/>
    </row>
    <row r="170" spans="2:3" x14ac:dyDescent="0.2">
      <c r="B170" s="8"/>
      <c r="C170" s="8"/>
    </row>
    <row r="171" spans="2:3" x14ac:dyDescent="0.2">
      <c r="B171" s="8"/>
      <c r="C171" s="8"/>
    </row>
    <row r="172" spans="2:3" x14ac:dyDescent="0.2">
      <c r="B172" s="8"/>
      <c r="C172" s="8"/>
    </row>
    <row r="173" spans="2:3" x14ac:dyDescent="0.2">
      <c r="B173" s="8"/>
      <c r="C173" s="8"/>
    </row>
    <row r="174" spans="2:3" x14ac:dyDescent="0.2">
      <c r="B174" s="8"/>
      <c r="C174" s="8"/>
    </row>
    <row r="175" spans="2:3" x14ac:dyDescent="0.2">
      <c r="B175" s="8"/>
      <c r="C175" s="8"/>
    </row>
    <row r="176" spans="2:3" x14ac:dyDescent="0.2">
      <c r="B176" s="8"/>
      <c r="C176" s="8"/>
    </row>
    <row r="177" spans="2:3" x14ac:dyDescent="0.2">
      <c r="B177" s="8"/>
      <c r="C177" s="8"/>
    </row>
    <row r="178" spans="2:3" x14ac:dyDescent="0.2">
      <c r="B178" s="8"/>
      <c r="C178" s="8"/>
    </row>
    <row r="179" spans="2:3" x14ac:dyDescent="0.2">
      <c r="B179" s="8"/>
      <c r="C179" s="8"/>
    </row>
    <row r="180" spans="2:3" x14ac:dyDescent="0.2">
      <c r="B180" s="8"/>
      <c r="C180" s="8"/>
    </row>
    <row r="181" spans="2:3" x14ac:dyDescent="0.2">
      <c r="B181" s="8"/>
      <c r="C181" s="8"/>
    </row>
    <row r="182" spans="2:3" x14ac:dyDescent="0.2">
      <c r="B182" s="8"/>
      <c r="C182" s="8"/>
    </row>
    <row r="183" spans="2:3" x14ac:dyDescent="0.2">
      <c r="B183" s="8"/>
      <c r="C183" s="8"/>
    </row>
    <row r="184" spans="2:3" x14ac:dyDescent="0.2">
      <c r="B184" s="8"/>
      <c r="C184" s="8"/>
    </row>
    <row r="185" spans="2:3" x14ac:dyDescent="0.2">
      <c r="B185" s="8"/>
      <c r="C185" s="8"/>
    </row>
    <row r="186" spans="2:3" x14ac:dyDescent="0.2">
      <c r="B186" s="8"/>
      <c r="C186" s="8"/>
    </row>
    <row r="187" spans="2:3" x14ac:dyDescent="0.2">
      <c r="B187" s="8"/>
      <c r="C187" s="8"/>
    </row>
    <row r="188" spans="2:3" x14ac:dyDescent="0.2">
      <c r="B188" s="8"/>
      <c r="C188" s="8"/>
    </row>
    <row r="189" spans="2:3" x14ac:dyDescent="0.2">
      <c r="B189" s="8"/>
      <c r="C189" s="8"/>
    </row>
    <row r="190" spans="2:3" x14ac:dyDescent="0.2">
      <c r="B190" s="8"/>
      <c r="C190" s="8"/>
    </row>
    <row r="191" spans="2:3" x14ac:dyDescent="0.2">
      <c r="B191" s="8"/>
      <c r="C191" s="8"/>
    </row>
    <row r="192" spans="2:3" x14ac:dyDescent="0.2">
      <c r="B192" s="8"/>
      <c r="C192" s="8"/>
    </row>
    <row r="193" spans="2:3" x14ac:dyDescent="0.2">
      <c r="B193" s="8"/>
      <c r="C193" s="8"/>
    </row>
    <row r="194" spans="2:3" x14ac:dyDescent="0.2">
      <c r="B194" s="8"/>
      <c r="C194" s="8"/>
    </row>
    <row r="195" spans="2:3" x14ac:dyDescent="0.2">
      <c r="B195" s="8"/>
      <c r="C195" s="8"/>
    </row>
    <row r="196" spans="2:3" x14ac:dyDescent="0.2">
      <c r="B196" s="8"/>
      <c r="C196" s="8"/>
    </row>
    <row r="197" spans="2:3" x14ac:dyDescent="0.2">
      <c r="B197" s="8"/>
      <c r="C197" s="8"/>
    </row>
    <row r="198" spans="2:3" x14ac:dyDescent="0.2">
      <c r="B198" s="8"/>
      <c r="C198" s="8"/>
    </row>
    <row r="199" spans="2:3" x14ac:dyDescent="0.2">
      <c r="B199" s="8"/>
      <c r="C199" s="8"/>
    </row>
    <row r="200" spans="2:3" x14ac:dyDescent="0.2">
      <c r="B200" s="8"/>
      <c r="C200" s="8"/>
    </row>
    <row r="201" spans="2:3" x14ac:dyDescent="0.2">
      <c r="B201" s="8"/>
      <c r="C201" s="8"/>
    </row>
    <row r="202" spans="2:3" x14ac:dyDescent="0.2">
      <c r="B202" s="8"/>
      <c r="C202" s="8"/>
    </row>
    <row r="203" spans="2:3" x14ac:dyDescent="0.2">
      <c r="B203" s="8"/>
      <c r="C203" s="8"/>
    </row>
    <row r="204" spans="2:3" x14ac:dyDescent="0.2">
      <c r="B204" s="8"/>
      <c r="C204" s="8"/>
    </row>
    <row r="205" spans="2:3" x14ac:dyDescent="0.2">
      <c r="B205" s="8"/>
      <c r="C205" s="8"/>
    </row>
    <row r="206" spans="2:3" x14ac:dyDescent="0.2">
      <c r="B206" s="8"/>
      <c r="C206" s="8"/>
    </row>
    <row r="207" spans="2:3" x14ac:dyDescent="0.2">
      <c r="B207" s="8"/>
      <c r="C207" s="8"/>
    </row>
    <row r="208" spans="2:3" x14ac:dyDescent="0.2">
      <c r="B208" s="8"/>
      <c r="C208" s="8"/>
    </row>
    <row r="209" spans="2:3" x14ac:dyDescent="0.2">
      <c r="B209" s="8"/>
      <c r="C209" s="8"/>
    </row>
    <row r="210" spans="2:3" x14ac:dyDescent="0.2">
      <c r="B210" s="8"/>
      <c r="C210" s="8"/>
    </row>
    <row r="211" spans="2:3" x14ac:dyDescent="0.2">
      <c r="B211" s="8"/>
      <c r="C211" s="8"/>
    </row>
    <row r="212" spans="2:3" x14ac:dyDescent="0.2">
      <c r="B212" s="8"/>
      <c r="C212" s="8"/>
    </row>
    <row r="213" spans="2:3" x14ac:dyDescent="0.2">
      <c r="B213" s="8"/>
      <c r="C213" s="8"/>
    </row>
    <row r="214" spans="2:3" x14ac:dyDescent="0.2">
      <c r="B214" s="8"/>
      <c r="C214" s="8"/>
    </row>
    <row r="215" spans="2:3" x14ac:dyDescent="0.2">
      <c r="B215" s="8"/>
      <c r="C215" s="8"/>
    </row>
    <row r="216" spans="2:3" x14ac:dyDescent="0.2">
      <c r="B216" s="8"/>
      <c r="C216" s="8"/>
    </row>
    <row r="217" spans="2:3" x14ac:dyDescent="0.2">
      <c r="B217" s="8"/>
      <c r="C217" s="8"/>
    </row>
    <row r="218" spans="2:3" x14ac:dyDescent="0.2">
      <c r="B218" s="8"/>
      <c r="C218" s="8"/>
    </row>
    <row r="219" spans="2:3" x14ac:dyDescent="0.2">
      <c r="B219" s="8"/>
      <c r="C219" s="8"/>
    </row>
    <row r="220" spans="2:3" x14ac:dyDescent="0.2">
      <c r="B220" s="8"/>
      <c r="C220" s="8"/>
    </row>
    <row r="221" spans="2:3" x14ac:dyDescent="0.2">
      <c r="B221" s="8"/>
      <c r="C221" s="8"/>
    </row>
    <row r="222" spans="2:3" x14ac:dyDescent="0.2">
      <c r="B222" s="8"/>
      <c r="C222" s="8"/>
    </row>
    <row r="223" spans="2:3" x14ac:dyDescent="0.2">
      <c r="B223" s="8"/>
      <c r="C223" s="8"/>
    </row>
    <row r="224" spans="2:3" x14ac:dyDescent="0.2">
      <c r="B224" s="8"/>
      <c r="C224" s="8"/>
    </row>
    <row r="225" spans="2:3" x14ac:dyDescent="0.2">
      <c r="B225" s="8"/>
      <c r="C225" s="8"/>
    </row>
    <row r="226" spans="2:3" x14ac:dyDescent="0.2">
      <c r="B226" s="8"/>
      <c r="C226" s="8"/>
    </row>
    <row r="227" spans="2:3" x14ac:dyDescent="0.2">
      <c r="B227" s="8"/>
      <c r="C227" s="8"/>
    </row>
    <row r="228" spans="2:3" x14ac:dyDescent="0.2">
      <c r="B228" s="8"/>
      <c r="C228" s="8"/>
    </row>
    <row r="229" spans="2:3" x14ac:dyDescent="0.2">
      <c r="B229" s="8"/>
      <c r="C229" s="8"/>
    </row>
    <row r="230" spans="2:3" x14ac:dyDescent="0.2">
      <c r="B230" s="8"/>
      <c r="C230" s="8"/>
    </row>
    <row r="231" spans="2:3" x14ac:dyDescent="0.2">
      <c r="B231" s="8"/>
      <c r="C231" s="8"/>
    </row>
    <row r="232" spans="2:3" x14ac:dyDescent="0.2">
      <c r="B232" s="8"/>
      <c r="C232" s="8"/>
    </row>
    <row r="233" spans="2:3" x14ac:dyDescent="0.2">
      <c r="B233" s="8"/>
      <c r="C233" s="8"/>
    </row>
    <row r="234" spans="2:3" x14ac:dyDescent="0.2">
      <c r="B234" s="8"/>
      <c r="C234" s="8"/>
    </row>
    <row r="235" spans="2:3" x14ac:dyDescent="0.2">
      <c r="B235" s="8"/>
      <c r="C235" s="8"/>
    </row>
    <row r="236" spans="2:3" x14ac:dyDescent="0.2">
      <c r="B236" s="8"/>
      <c r="C236" s="8"/>
    </row>
    <row r="237" spans="2:3" x14ac:dyDescent="0.2">
      <c r="B237" s="8"/>
      <c r="C237" s="8"/>
    </row>
    <row r="238" spans="2:3" x14ac:dyDescent="0.2">
      <c r="B238" s="8"/>
      <c r="C238" s="8"/>
    </row>
    <row r="239" spans="2:3" x14ac:dyDescent="0.2">
      <c r="B239" s="8"/>
      <c r="C239" s="8"/>
    </row>
    <row r="240" spans="2:3" x14ac:dyDescent="0.2">
      <c r="B240" s="8"/>
      <c r="C240" s="8"/>
    </row>
    <row r="241" spans="2:3" x14ac:dyDescent="0.2">
      <c r="B241" s="8"/>
      <c r="C241" s="8"/>
    </row>
    <row r="242" spans="2:3" x14ac:dyDescent="0.2">
      <c r="B242" s="8"/>
      <c r="C242" s="8"/>
    </row>
    <row r="243" spans="2:3" x14ac:dyDescent="0.2">
      <c r="B243" s="8"/>
      <c r="C243" s="8"/>
    </row>
    <row r="244" spans="2:3" x14ac:dyDescent="0.2">
      <c r="B244" s="8"/>
      <c r="C244" s="8"/>
    </row>
    <row r="245" spans="2:3" x14ac:dyDescent="0.2">
      <c r="B245" s="8"/>
      <c r="C245" s="8"/>
    </row>
    <row r="246" spans="2:3" x14ac:dyDescent="0.2">
      <c r="B246" s="8"/>
      <c r="C246" s="8"/>
    </row>
    <row r="247" spans="2:3" x14ac:dyDescent="0.2">
      <c r="B247" s="8"/>
      <c r="C247" s="8"/>
    </row>
    <row r="248" spans="2:3" x14ac:dyDescent="0.2">
      <c r="B248" s="8"/>
      <c r="C248" s="8"/>
    </row>
    <row r="249" spans="2:3" x14ac:dyDescent="0.2">
      <c r="B249" s="8"/>
      <c r="C249" s="8"/>
    </row>
    <row r="250" spans="2:3" x14ac:dyDescent="0.2">
      <c r="B250" s="8"/>
      <c r="C250" s="8"/>
    </row>
    <row r="251" spans="2:3" x14ac:dyDescent="0.2">
      <c r="B251" s="8"/>
      <c r="C251" s="8"/>
    </row>
    <row r="252" spans="2:3" x14ac:dyDescent="0.2">
      <c r="B252" s="8"/>
      <c r="C252" s="8"/>
    </row>
    <row r="253" spans="2:3" x14ac:dyDescent="0.2">
      <c r="B253" s="8"/>
      <c r="C253" s="8"/>
    </row>
    <row r="254" spans="2:3" x14ac:dyDescent="0.2">
      <c r="B254" s="8"/>
      <c r="C254" s="8"/>
    </row>
    <row r="255" spans="2:3" x14ac:dyDescent="0.2">
      <c r="B255" s="8"/>
      <c r="C255" s="8"/>
    </row>
    <row r="256" spans="2:3" x14ac:dyDescent="0.2">
      <c r="B256" s="8"/>
      <c r="C256" s="8"/>
    </row>
    <row r="257" spans="2:3" x14ac:dyDescent="0.2">
      <c r="B257" s="8"/>
      <c r="C257" s="8"/>
    </row>
    <row r="258" spans="2:3" x14ac:dyDescent="0.2">
      <c r="B258" s="8"/>
      <c r="C258" s="8"/>
    </row>
    <row r="259" spans="2:3" x14ac:dyDescent="0.2">
      <c r="B259" s="8"/>
      <c r="C259" s="8"/>
    </row>
    <row r="260" spans="2:3" x14ac:dyDescent="0.2">
      <c r="B260" s="8"/>
      <c r="C260" s="8"/>
    </row>
    <row r="261" spans="2:3" x14ac:dyDescent="0.2">
      <c r="B261" s="8"/>
      <c r="C261" s="8"/>
    </row>
    <row r="262" spans="2:3" x14ac:dyDescent="0.2">
      <c r="B262" s="8"/>
      <c r="C262" s="8"/>
    </row>
    <row r="263" spans="2:3" x14ac:dyDescent="0.2">
      <c r="B263" s="8"/>
      <c r="C263" s="8"/>
    </row>
    <row r="264" spans="2:3" x14ac:dyDescent="0.2">
      <c r="B264" s="8"/>
      <c r="C264" s="8"/>
    </row>
    <row r="265" spans="2:3" x14ac:dyDescent="0.2">
      <c r="B265" s="8"/>
      <c r="C265" s="8"/>
    </row>
    <row r="266" spans="2:3" x14ac:dyDescent="0.2">
      <c r="B266" s="8"/>
      <c r="C266" s="8"/>
    </row>
    <row r="267" spans="2:3" x14ac:dyDescent="0.2">
      <c r="B267" s="8"/>
      <c r="C267" s="8"/>
    </row>
    <row r="268" spans="2:3" x14ac:dyDescent="0.2">
      <c r="B268" s="8"/>
      <c r="C268" s="8"/>
    </row>
    <row r="269" spans="2:3" x14ac:dyDescent="0.2">
      <c r="B269" s="8"/>
      <c r="C269" s="8"/>
    </row>
    <row r="270" spans="2:3" x14ac:dyDescent="0.2">
      <c r="B270" s="8"/>
      <c r="C270" s="8"/>
    </row>
    <row r="271" spans="2:3" x14ac:dyDescent="0.2">
      <c r="B271" s="8"/>
      <c r="C271" s="8"/>
    </row>
    <row r="272" spans="2:3" x14ac:dyDescent="0.2">
      <c r="B272" s="8"/>
      <c r="C272" s="8"/>
    </row>
    <row r="273" spans="2:3" x14ac:dyDescent="0.2">
      <c r="B273" s="8"/>
      <c r="C273" s="8"/>
    </row>
    <row r="274" spans="2:3" x14ac:dyDescent="0.2">
      <c r="B274" s="8"/>
      <c r="C274" s="8"/>
    </row>
    <row r="275" spans="2:3" x14ac:dyDescent="0.2">
      <c r="B275" s="8"/>
      <c r="C275" s="8"/>
    </row>
    <row r="276" spans="2:3" x14ac:dyDescent="0.2">
      <c r="B276" s="8"/>
      <c r="C276" s="8"/>
    </row>
    <row r="277" spans="2:3" x14ac:dyDescent="0.2">
      <c r="B277" s="8"/>
      <c r="C277" s="8"/>
    </row>
    <row r="278" spans="2:3" x14ac:dyDescent="0.2">
      <c r="B278" s="8"/>
      <c r="C278" s="8"/>
    </row>
    <row r="279" spans="2:3" x14ac:dyDescent="0.2">
      <c r="B279" s="8"/>
      <c r="C279" s="8"/>
    </row>
    <row r="280" spans="2:3" x14ac:dyDescent="0.2">
      <c r="B280" s="8"/>
      <c r="C280" s="8"/>
    </row>
    <row r="281" spans="2:3" x14ac:dyDescent="0.2">
      <c r="B281" s="8"/>
      <c r="C281" s="8"/>
    </row>
    <row r="282" spans="2:3" x14ac:dyDescent="0.2">
      <c r="B282" s="8"/>
      <c r="C282" s="8"/>
    </row>
    <row r="283" spans="2:3" x14ac:dyDescent="0.2">
      <c r="B283" s="8"/>
      <c r="C283" s="8"/>
    </row>
    <row r="284" spans="2:3" x14ac:dyDescent="0.2">
      <c r="B284" s="8"/>
      <c r="C284" s="8"/>
    </row>
    <row r="285" spans="2:3" x14ac:dyDescent="0.2">
      <c r="B285" s="8"/>
      <c r="C285" s="8"/>
    </row>
    <row r="286" spans="2:3" x14ac:dyDescent="0.2">
      <c r="B286" s="8"/>
      <c r="C286" s="8"/>
    </row>
    <row r="287" spans="2:3" x14ac:dyDescent="0.2">
      <c r="B287" s="8"/>
      <c r="C287" s="8"/>
    </row>
    <row r="288" spans="2:3" x14ac:dyDescent="0.2">
      <c r="B288" s="8"/>
      <c r="C288" s="8"/>
    </row>
    <row r="289" spans="2:3" x14ac:dyDescent="0.2">
      <c r="B289" s="8"/>
      <c r="C289" s="8"/>
    </row>
    <row r="290" spans="2:3" x14ac:dyDescent="0.2">
      <c r="B290" s="8"/>
      <c r="C290" s="8"/>
    </row>
    <row r="291" spans="2:3" x14ac:dyDescent="0.2">
      <c r="B291" s="8"/>
      <c r="C291" s="8"/>
    </row>
    <row r="292" spans="2:3" x14ac:dyDescent="0.2">
      <c r="B292" s="8"/>
      <c r="C292" s="8"/>
    </row>
    <row r="293" spans="2:3" x14ac:dyDescent="0.2">
      <c r="B293" s="8"/>
      <c r="C293" s="8"/>
    </row>
    <row r="294" spans="2:3" x14ac:dyDescent="0.2">
      <c r="B294" s="8"/>
      <c r="C294" s="8"/>
    </row>
    <row r="295" spans="2:3" x14ac:dyDescent="0.2">
      <c r="B295" s="8"/>
      <c r="C295" s="8"/>
    </row>
    <row r="296" spans="2:3" x14ac:dyDescent="0.2">
      <c r="B296" s="8"/>
      <c r="C296" s="8"/>
    </row>
    <row r="297" spans="2:3" x14ac:dyDescent="0.2">
      <c r="B297" s="8"/>
      <c r="C297" s="8"/>
    </row>
    <row r="298" spans="2:3" x14ac:dyDescent="0.2">
      <c r="B298" s="8"/>
      <c r="C298" s="8"/>
    </row>
    <row r="299" spans="2:3" x14ac:dyDescent="0.2">
      <c r="B299" s="8"/>
      <c r="C299" s="8"/>
    </row>
    <row r="300" spans="2:3" x14ac:dyDescent="0.2">
      <c r="B300" s="8"/>
      <c r="C300" s="8"/>
    </row>
    <row r="301" spans="2:3" x14ac:dyDescent="0.2">
      <c r="B301" s="8"/>
      <c r="C301" s="8"/>
    </row>
    <row r="302" spans="2:3" x14ac:dyDescent="0.2">
      <c r="B302" s="8"/>
      <c r="C302" s="8"/>
    </row>
    <row r="303" spans="2:3" x14ac:dyDescent="0.2">
      <c r="B303" s="8"/>
      <c r="C303" s="8"/>
    </row>
    <row r="304" spans="2:3" x14ac:dyDescent="0.2">
      <c r="B304" s="8"/>
      <c r="C304" s="8"/>
    </row>
    <row r="305" spans="2:3" x14ac:dyDescent="0.2">
      <c r="B305" s="8"/>
      <c r="C305" s="8"/>
    </row>
    <row r="306" spans="2:3" x14ac:dyDescent="0.2">
      <c r="B306" s="8"/>
      <c r="C306" s="8"/>
    </row>
    <row r="307" spans="2:3" x14ac:dyDescent="0.2">
      <c r="B307" s="8"/>
      <c r="C307" s="8"/>
    </row>
    <row r="308" spans="2:3" x14ac:dyDescent="0.2">
      <c r="B308" s="8"/>
      <c r="C308" s="8"/>
    </row>
    <row r="309" spans="2:3" x14ac:dyDescent="0.2">
      <c r="B309" s="8"/>
      <c r="C309" s="8"/>
    </row>
    <row r="310" spans="2:3" x14ac:dyDescent="0.2">
      <c r="B310" s="8"/>
      <c r="C310" s="8"/>
    </row>
    <row r="311" spans="2:3" x14ac:dyDescent="0.2">
      <c r="B311" s="8"/>
      <c r="C311" s="8"/>
    </row>
    <row r="312" spans="2:3" x14ac:dyDescent="0.2">
      <c r="B312" s="8"/>
      <c r="C312" s="8"/>
    </row>
    <row r="313" spans="2:3" x14ac:dyDescent="0.2">
      <c r="B313" s="8"/>
      <c r="C313" s="8"/>
    </row>
    <row r="314" spans="2:3" x14ac:dyDescent="0.2">
      <c r="B314" s="8"/>
      <c r="C314" s="8"/>
    </row>
    <row r="315" spans="2:3" x14ac:dyDescent="0.2">
      <c r="B315" s="8"/>
      <c r="C315" s="8"/>
    </row>
    <row r="316" spans="2:3" x14ac:dyDescent="0.2">
      <c r="B316" s="8"/>
      <c r="C316" s="8"/>
    </row>
    <row r="317" spans="2:3" x14ac:dyDescent="0.2">
      <c r="B317" s="8"/>
      <c r="C317" s="8"/>
    </row>
    <row r="318" spans="2:3" x14ac:dyDescent="0.2">
      <c r="B318" s="8"/>
      <c r="C318" s="8"/>
    </row>
    <row r="319" spans="2:3" x14ac:dyDescent="0.2">
      <c r="B319" s="8"/>
      <c r="C319" s="8"/>
    </row>
    <row r="320" spans="2:3" x14ac:dyDescent="0.2">
      <c r="B320" s="8"/>
      <c r="C320" s="8"/>
    </row>
    <row r="321" spans="2:3" x14ac:dyDescent="0.2">
      <c r="B321" s="8"/>
      <c r="C321" s="8"/>
    </row>
    <row r="322" spans="2:3" x14ac:dyDescent="0.2">
      <c r="B322" s="8"/>
      <c r="C322" s="8"/>
    </row>
    <row r="323" spans="2:3" x14ac:dyDescent="0.2">
      <c r="B323" s="8"/>
      <c r="C323" s="8"/>
    </row>
    <row r="324" spans="2:3" x14ac:dyDescent="0.2">
      <c r="B324" s="8"/>
      <c r="C324" s="8"/>
    </row>
    <row r="325" spans="2:3" x14ac:dyDescent="0.2">
      <c r="B325" s="8"/>
      <c r="C325" s="8"/>
    </row>
    <row r="326" spans="2:3" x14ac:dyDescent="0.2">
      <c r="B326" s="8"/>
      <c r="C326" s="8"/>
    </row>
    <row r="327" spans="2:3" x14ac:dyDescent="0.2">
      <c r="B327" s="8"/>
      <c r="C327" s="8"/>
    </row>
    <row r="328" spans="2:3" x14ac:dyDescent="0.2">
      <c r="B328" s="8"/>
      <c r="C328" s="8"/>
    </row>
    <row r="329" spans="2:3" x14ac:dyDescent="0.2">
      <c r="B329" s="8"/>
      <c r="C329" s="8"/>
    </row>
    <row r="330" spans="2:3" x14ac:dyDescent="0.2">
      <c r="B330" s="8"/>
      <c r="C330" s="8"/>
    </row>
    <row r="331" spans="2:3" x14ac:dyDescent="0.2">
      <c r="B331" s="8"/>
      <c r="C331" s="8"/>
    </row>
    <row r="332" spans="2:3" x14ac:dyDescent="0.2">
      <c r="B332" s="8"/>
      <c r="C332" s="8"/>
    </row>
    <row r="333" spans="2:3" x14ac:dyDescent="0.2">
      <c r="B333" s="8"/>
      <c r="C333" s="8"/>
    </row>
    <row r="334" spans="2:3" x14ac:dyDescent="0.2">
      <c r="B334" s="8"/>
      <c r="C334" s="8"/>
    </row>
    <row r="335" spans="2:3" x14ac:dyDescent="0.2">
      <c r="B335" s="8"/>
      <c r="C335" s="8"/>
    </row>
    <row r="336" spans="2:3" x14ac:dyDescent="0.2">
      <c r="B336" s="8"/>
      <c r="C336" s="8"/>
    </row>
    <row r="337" spans="2:3" x14ac:dyDescent="0.2">
      <c r="B337" s="8"/>
      <c r="C337" s="8"/>
    </row>
    <row r="338" spans="2:3" x14ac:dyDescent="0.2">
      <c r="B338" s="8"/>
      <c r="C338" s="8"/>
    </row>
    <row r="339" spans="2:3" x14ac:dyDescent="0.2">
      <c r="B339" s="8"/>
      <c r="C339" s="8"/>
    </row>
    <row r="340" spans="2:3" x14ac:dyDescent="0.2">
      <c r="B340" s="8"/>
      <c r="C340" s="8"/>
    </row>
    <row r="341" spans="2:3" x14ac:dyDescent="0.2">
      <c r="B341" s="8"/>
      <c r="C341" s="8"/>
    </row>
    <row r="342" spans="2:3" x14ac:dyDescent="0.2">
      <c r="B342" s="8"/>
      <c r="C342" s="8"/>
    </row>
    <row r="343" spans="2:3" x14ac:dyDescent="0.2">
      <c r="B343" s="8"/>
      <c r="C343" s="8"/>
    </row>
    <row r="344" spans="2:3" x14ac:dyDescent="0.2">
      <c r="B344" s="8"/>
      <c r="C344" s="8"/>
    </row>
    <row r="345" spans="2:3" x14ac:dyDescent="0.2">
      <c r="B345" s="8"/>
      <c r="C345" s="8"/>
    </row>
    <row r="346" spans="2:3" x14ac:dyDescent="0.2">
      <c r="B346" s="8"/>
      <c r="C346" s="8"/>
    </row>
    <row r="347" spans="2:3" x14ac:dyDescent="0.2">
      <c r="B347" s="8"/>
      <c r="C347" s="8"/>
    </row>
    <row r="348" spans="2:3" x14ac:dyDescent="0.2">
      <c r="B348" s="8"/>
      <c r="C348" s="8"/>
    </row>
    <row r="349" spans="2:3" x14ac:dyDescent="0.2">
      <c r="B349" s="8"/>
      <c r="C349" s="8"/>
    </row>
    <row r="350" spans="2:3" x14ac:dyDescent="0.2">
      <c r="B350" s="8"/>
      <c r="C350" s="8"/>
    </row>
    <row r="351" spans="2:3" x14ac:dyDescent="0.2">
      <c r="B351" s="8"/>
      <c r="C351" s="8"/>
    </row>
    <row r="352" spans="2:3" x14ac:dyDescent="0.2">
      <c r="B352" s="8"/>
      <c r="C352" s="8"/>
    </row>
    <row r="353" spans="2:3" x14ac:dyDescent="0.2">
      <c r="B353" s="8"/>
      <c r="C353" s="8"/>
    </row>
    <row r="354" spans="2:3" x14ac:dyDescent="0.2">
      <c r="B354" s="8"/>
      <c r="C354" s="8"/>
    </row>
    <row r="355" spans="2:3" x14ac:dyDescent="0.2">
      <c r="B355" s="8"/>
      <c r="C355" s="8"/>
    </row>
    <row r="356" spans="2:3" x14ac:dyDescent="0.2">
      <c r="B356" s="8"/>
      <c r="C356" s="8"/>
    </row>
    <row r="357" spans="2:3" x14ac:dyDescent="0.2">
      <c r="B357" s="8"/>
      <c r="C357" s="8"/>
    </row>
    <row r="358" spans="2:3" x14ac:dyDescent="0.2">
      <c r="B358" s="8"/>
      <c r="C358" s="8"/>
    </row>
    <row r="359" spans="2:3" x14ac:dyDescent="0.2">
      <c r="B359" s="8"/>
      <c r="C359" s="8"/>
    </row>
    <row r="360" spans="2:3" x14ac:dyDescent="0.2">
      <c r="B360" s="8"/>
      <c r="C360" s="8"/>
    </row>
    <row r="361" spans="2:3" x14ac:dyDescent="0.2">
      <c r="B361" s="8"/>
      <c r="C361" s="8"/>
    </row>
    <row r="362" spans="2:3" x14ac:dyDescent="0.2">
      <c r="B362" s="8"/>
      <c r="C362" s="8"/>
    </row>
    <row r="363" spans="2:3" x14ac:dyDescent="0.2">
      <c r="B363" s="8"/>
      <c r="C363" s="8"/>
    </row>
    <row r="364" spans="2:3" x14ac:dyDescent="0.2">
      <c r="B364" s="8"/>
      <c r="C364" s="8"/>
    </row>
    <row r="365" spans="2:3" x14ac:dyDescent="0.2">
      <c r="B365" s="8"/>
      <c r="C365" s="8"/>
    </row>
    <row r="366" spans="2:3" x14ac:dyDescent="0.2">
      <c r="B366" s="8"/>
      <c r="C366" s="8"/>
    </row>
    <row r="367" spans="2:3" x14ac:dyDescent="0.2">
      <c r="B367" s="8"/>
      <c r="C367" s="8"/>
    </row>
    <row r="368" spans="2:3" x14ac:dyDescent="0.2">
      <c r="B368" s="8"/>
      <c r="C368" s="8"/>
    </row>
    <row r="369" spans="2:3" x14ac:dyDescent="0.2">
      <c r="B369" s="8"/>
      <c r="C369" s="8"/>
    </row>
    <row r="370" spans="2:3" x14ac:dyDescent="0.2">
      <c r="B370" s="8"/>
      <c r="C370" s="8"/>
    </row>
    <row r="371" spans="2:3" x14ac:dyDescent="0.2">
      <c r="B371" s="8"/>
      <c r="C371" s="8"/>
    </row>
    <row r="372" spans="2:3" x14ac:dyDescent="0.2">
      <c r="B372" s="8"/>
      <c r="C372" s="8"/>
    </row>
    <row r="373" spans="2:3" x14ac:dyDescent="0.2">
      <c r="B373" s="8"/>
      <c r="C373" s="8"/>
    </row>
    <row r="374" spans="2:3" x14ac:dyDescent="0.2">
      <c r="B374" s="8"/>
      <c r="C374" s="8"/>
    </row>
    <row r="375" spans="2:3" x14ac:dyDescent="0.2">
      <c r="B375" s="8"/>
      <c r="C375" s="8"/>
    </row>
    <row r="376" spans="2:3" x14ac:dyDescent="0.2">
      <c r="B376" s="8"/>
      <c r="C376" s="8"/>
    </row>
    <row r="377" spans="2:3" x14ac:dyDescent="0.2">
      <c r="B377" s="8"/>
      <c r="C377" s="8"/>
    </row>
    <row r="378" spans="2:3" x14ac:dyDescent="0.2">
      <c r="B378" s="8"/>
      <c r="C378" s="8"/>
    </row>
    <row r="379" spans="2:3" x14ac:dyDescent="0.2">
      <c r="B379" s="8"/>
      <c r="C379" s="8"/>
    </row>
    <row r="380" spans="2:3" x14ac:dyDescent="0.2">
      <c r="B380" s="8"/>
      <c r="C380" s="8"/>
    </row>
    <row r="381" spans="2:3" x14ac:dyDescent="0.2">
      <c r="B381" s="8"/>
      <c r="C381" s="8"/>
    </row>
    <row r="382" spans="2:3" x14ac:dyDescent="0.2">
      <c r="B382" s="8"/>
      <c r="C382" s="8"/>
    </row>
    <row r="383" spans="2:3" x14ac:dyDescent="0.2">
      <c r="B383" s="8"/>
      <c r="C383" s="8"/>
    </row>
    <row r="384" spans="2:3" x14ac:dyDescent="0.2">
      <c r="B384" s="8"/>
      <c r="C384" s="8"/>
    </row>
    <row r="385" spans="2:3" x14ac:dyDescent="0.2">
      <c r="B385" s="8"/>
      <c r="C385" s="8"/>
    </row>
    <row r="386" spans="2:3" x14ac:dyDescent="0.2">
      <c r="B386" s="8"/>
      <c r="C386" s="8"/>
    </row>
    <row r="387" spans="2:3" x14ac:dyDescent="0.2">
      <c r="B387" s="8"/>
      <c r="C387" s="8"/>
    </row>
  </sheetData>
  <pageMargins left="0.75" right="0.75" top="1" bottom="1" header="0.5" footer="0.5"/>
  <pageSetup paperSize="9" orientation="landscape" horizont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X400"/>
  <sheetViews>
    <sheetView topLeftCell="A4" zoomScale="96" zoomScaleNormal="96" workbookViewId="0">
      <selection activeCell="V69" sqref="V69"/>
    </sheetView>
  </sheetViews>
  <sheetFormatPr defaultColWidth="9.140625" defaultRowHeight="12.75" x14ac:dyDescent="0.2"/>
  <cols>
    <col min="1" max="1" width="7.140625" style="1" customWidth="1"/>
    <col min="2" max="3" width="7.28515625" style="1" customWidth="1"/>
    <col min="4" max="5" width="8.85546875" style="1" customWidth="1"/>
    <col min="6" max="6" width="10.85546875" style="1" customWidth="1"/>
    <col min="7" max="7" width="9.42578125" style="1" customWidth="1"/>
    <col min="8" max="12" width="9.140625" style="1"/>
    <col min="13" max="13" width="13" style="1" bestFit="1" customWidth="1"/>
    <col min="14" max="22" width="9.140625" style="1"/>
    <col min="23" max="23" width="9.42578125" style="1" customWidth="1"/>
    <col min="24" max="16384" width="9.140625" style="1"/>
  </cols>
  <sheetData>
    <row r="2" spans="1:14" x14ac:dyDescent="0.2">
      <c r="C2" s="5" t="s">
        <v>1</v>
      </c>
    </row>
    <row r="3" spans="1:14" ht="14.25" x14ac:dyDescent="0.2">
      <c r="C3" s="12" t="s">
        <v>15</v>
      </c>
      <c r="D3" s="4">
        <v>0.4</v>
      </c>
      <c r="E3" s="1" t="s">
        <v>2</v>
      </c>
      <c r="F3" s="3">
        <v>1.2250000000000001</v>
      </c>
      <c r="G3" s="3" t="s">
        <v>46</v>
      </c>
      <c r="I3" s="3">
        <v>0.4</v>
      </c>
      <c r="J3" s="3" t="s">
        <v>47</v>
      </c>
    </row>
    <row r="4" spans="1:14" ht="14.25" x14ac:dyDescent="0.2">
      <c r="C4" s="14" t="s">
        <v>24</v>
      </c>
      <c r="D4" s="44">
        <v>-3.6</v>
      </c>
      <c r="E4" s="3" t="s">
        <v>16</v>
      </c>
      <c r="F4" s="3"/>
      <c r="G4" s="3"/>
    </row>
    <row r="5" spans="1:14" ht="14.25" x14ac:dyDescent="0.2">
      <c r="C5" s="6" t="s">
        <v>4</v>
      </c>
      <c r="D5" s="1">
        <f>D4*100/10^5</f>
        <v>-3.5999999999999999E-3</v>
      </c>
      <c r="E5" s="1" t="s">
        <v>5</v>
      </c>
    </row>
    <row r="6" spans="1:14" x14ac:dyDescent="0.2">
      <c r="C6" s="14" t="s">
        <v>30</v>
      </c>
      <c r="D6" s="17">
        <v>0.5</v>
      </c>
      <c r="E6" s="3" t="s">
        <v>25</v>
      </c>
      <c r="F6" s="3"/>
      <c r="G6" s="3"/>
    </row>
    <row r="7" spans="1:14" ht="14.25" x14ac:dyDescent="0.2">
      <c r="C7" s="45" t="s">
        <v>21</v>
      </c>
      <c r="D7" s="46">
        <f>'Multiple trajectories'!F3</f>
        <v>0</v>
      </c>
      <c r="E7" s="47" t="s">
        <v>0</v>
      </c>
      <c r="F7" s="3"/>
      <c r="G7" s="3"/>
      <c r="H7" s="16">
        <f>2*PI()*6.37*10^3*IF(latitude=0,10^(-6),latitude)/360</f>
        <v>1.1117747335203877E-4</v>
      </c>
      <c r="I7" s="3" t="s">
        <v>14</v>
      </c>
      <c r="L7" s="3" t="s">
        <v>17</v>
      </c>
      <c r="M7" s="10">
        <f>2*7.292*10^(-5)*SIN(360*H7/(2*PI()*6.37*10^3)*PI()/180)</f>
        <v>2.5453881811085302E-12</v>
      </c>
      <c r="N7" s="3" t="s">
        <v>3</v>
      </c>
    </row>
    <row r="8" spans="1:14" ht="14.25" x14ac:dyDescent="0.2">
      <c r="C8" s="11" t="s">
        <v>10</v>
      </c>
      <c r="D8" s="10">
        <f>2*7.292*10^(-5)*SIN(IF(latitude=0,10^(-6),latitude)*PI()/180)</f>
        <v>2.5453881811085302E-12</v>
      </c>
      <c r="E8" s="3" t="s">
        <v>3</v>
      </c>
      <c r="F8" s="3"/>
      <c r="G8" s="3"/>
      <c r="L8" s="1" t="str">
        <f>IF(latitude&gt;0,"Air parcel initially in Northern Hemisphere",IF(latitude=0,"Air parcel initially at equator","Air parcel initially in Southern Hemisphere"))</f>
        <v>Air parcel initially at equator</v>
      </c>
    </row>
    <row r="9" spans="1:14" x14ac:dyDescent="0.2">
      <c r="C9" s="2"/>
      <c r="D9" s="10"/>
      <c r="E9" s="3"/>
      <c r="F9" s="3"/>
      <c r="G9" s="3"/>
    </row>
    <row r="10" spans="1:14" ht="15" x14ac:dyDescent="0.25">
      <c r="B10" s="12" t="s">
        <v>9</v>
      </c>
      <c r="C10" s="11" t="s">
        <v>11</v>
      </c>
      <c r="D10" s="13">
        <v>0</v>
      </c>
      <c r="E10" s="3" t="s">
        <v>13</v>
      </c>
      <c r="F10" s="3"/>
      <c r="G10" s="3"/>
    </row>
    <row r="11" spans="1:14" ht="15" x14ac:dyDescent="0.25">
      <c r="C11" s="11" t="s">
        <v>12</v>
      </c>
      <c r="D11" s="13">
        <v>0</v>
      </c>
      <c r="E11" s="3" t="s">
        <v>13</v>
      </c>
      <c r="F11" s="3"/>
      <c r="G11" s="3"/>
      <c r="L11" s="2" t="s">
        <v>22</v>
      </c>
      <c r="M11" s="16">
        <f>-init_km_from_eq</f>
        <v>-1.1117747335203877E-4</v>
      </c>
      <c r="N11" s="1" t="s">
        <v>23</v>
      </c>
    </row>
    <row r="12" spans="1:14" x14ac:dyDescent="0.2">
      <c r="C12" s="2"/>
      <c r="D12" s="10"/>
      <c r="E12" s="3"/>
      <c r="F12" s="3"/>
      <c r="G12" s="3"/>
    </row>
    <row r="13" spans="1:14" ht="15.75" x14ac:dyDescent="0.25">
      <c r="C13" s="12" t="s">
        <v>48</v>
      </c>
      <c r="D13" s="44">
        <f>'Multiple trajectories'!C3</f>
        <v>8.3333333333333329E-2</v>
      </c>
      <c r="E13" s="3" t="s">
        <v>18</v>
      </c>
      <c r="F13" s="3"/>
      <c r="G13" s="3"/>
      <c r="I13" s="7" t="s">
        <v>45</v>
      </c>
    </row>
    <row r="14" spans="1:14" ht="14.25" x14ac:dyDescent="0.2">
      <c r="I14" s="42">
        <f>MAX(I17:I400)</f>
        <v>92.496836792861828</v>
      </c>
      <c r="J14" s="31" t="s">
        <v>42</v>
      </c>
    </row>
    <row r="15" spans="1:14" x14ac:dyDescent="0.2">
      <c r="F15" s="12" t="s">
        <v>28</v>
      </c>
      <c r="G15" s="18" t="s">
        <v>28</v>
      </c>
    </row>
    <row r="16" spans="1:14" ht="15.75" x14ac:dyDescent="0.25">
      <c r="A16" s="15" t="s">
        <v>6</v>
      </c>
      <c r="B16" s="12" t="s">
        <v>7</v>
      </c>
      <c r="C16" s="12" t="s">
        <v>8</v>
      </c>
      <c r="D16" s="7" t="str">
        <f>B16</f>
        <v>x (km)</v>
      </c>
      <c r="E16" s="7" t="s">
        <v>19</v>
      </c>
      <c r="F16" s="2" t="s">
        <v>5</v>
      </c>
      <c r="G16" s="19" t="s">
        <v>29</v>
      </c>
      <c r="H16" s="12" t="s">
        <v>20</v>
      </c>
      <c r="I16" s="43" t="s">
        <v>43</v>
      </c>
      <c r="J16" s="43" t="s">
        <v>44</v>
      </c>
    </row>
    <row r="17" spans="1:10" x14ac:dyDescent="0.2">
      <c r="A17" s="1">
        <v>0</v>
      </c>
      <c r="B17" s="9">
        <f>((uo+dp_dy/(f*rho))/f*SIN(f*A17*3600)-vo/f*COS(f*A17*3600)-dp_dy*A17*3600/(f*rho)+vo/f)/1000</f>
        <v>0</v>
      </c>
      <c r="C17" s="9">
        <f>((uo+dp_dy/(f*rho))/f*COS(f*A17*3600)+vo/f*SIN(f*A17*3600)-(uo+dp_dy/(f*rho))/f)/1000</f>
        <v>0</v>
      </c>
      <c r="D17" s="48">
        <f t="shared" ref="D17:D80" si="0">B17</f>
        <v>0</v>
      </c>
      <c r="E17" s="8">
        <f>IF(latitude=0,10^(-6),latitude)</f>
        <v>9.9999999999999995E-7</v>
      </c>
      <c r="F17" s="32">
        <f>dp_dy*(1+EXP(-(ABS(E17)-displ)/9*sharpness))^(-alpha)</f>
        <v>-2.7308946209722031E-4</v>
      </c>
      <c r="G17" s="20">
        <f>F17*10^5/100</f>
        <v>-0.27308946209722029</v>
      </c>
      <c r="H17" s="10">
        <f>2*7.292*10^(-5)*SIN(E17*PI()/180)</f>
        <v>2.5453881811085302E-12</v>
      </c>
      <c r="I17" s="8">
        <f>(uo+dp_dy/(f*rho))*COS(f*$A17*3600)+vo*SIN(f*$A17*3600)-dp_dy/(f*rho)</f>
        <v>0</v>
      </c>
      <c r="J17" s="8">
        <f>-(uo+dp_dy/(f*rho))*SIN(f*$A17*3600)+vo*COS(f*$A17*3600)</f>
        <v>0</v>
      </c>
    </row>
    <row r="18" spans="1:10" x14ac:dyDescent="0.2">
      <c r="A18" s="8">
        <f t="shared" ref="A18:A41" si="1">A17+time_step</f>
        <v>8.3333333333333329E-2</v>
      </c>
      <c r="B18" s="9">
        <f t="shared" ref="B18:B81" si="2">B17+((I17+dp_dy*(1+EXP(-(ABS(E17)-displ)/9*sharpness))^(-alpha)/(H17*rho))/H17*SIN(H17*time_step*3600)-J17/H17*COS(H17*time_step*3600)-dp_dy*(1+EXP(-(ABS(E17)-displ)/9*sharpness))^(-alpha)*time_step*3600/(H17*rho)+J17/H17)/1000</f>
        <v>0</v>
      </c>
      <c r="C18" s="9">
        <f t="shared" ref="C18:C81" si="3">C17+((I17+dp_dy*(1+EXP(-(ABS(E17)-displ)/9*sharpness))^(-alpha)/(H17*rho))/H17*COS(H17*time_step*3600)+J17/H17*SIN(H17*time_step*3600)-(I17+dp_dy*(1+EXP(-(ABS(E17)-displ)/9*sharpness))^(-alpha)/(H17*rho))/H17)/1000</f>
        <v>0</v>
      </c>
      <c r="D18" s="48">
        <f t="shared" si="0"/>
        <v>0</v>
      </c>
      <c r="E18" s="8">
        <f t="shared" ref="E18:E81" si="4">360*(init_km_from_eq+C18)/(2*PI()*6.37*10^3)</f>
        <v>9.9999999999999995E-7</v>
      </c>
      <c r="F18" s="32">
        <f>dp_dy*(1+EXP(-(ABS(E17)-displ)/9*sharpness))^(-alpha)</f>
        <v>-2.7308946209722031E-4</v>
      </c>
      <c r="G18" s="20">
        <f t="shared" ref="G18:G81" si="5">F18*10^5/100</f>
        <v>-0.27308946209722029</v>
      </c>
      <c r="H18" s="10">
        <f>2*7.292*10^(-5)*SIN(E18*PI()/180)</f>
        <v>2.5453881811085302E-12</v>
      </c>
      <c r="I18" s="8">
        <f t="shared" ref="I18:I49" si="6">(I17+dp_dy*(1+EXP(-(ABS(E17)-displ)/9*sharpness))^(-alpha)/(H17*rho))*COS(H17*time_step*3600)+J17*SIN(H17*time_step*3600)-dp_dy*(1+EXP(-(ABS(E17)-displ)/9*sharpness))^(-alpha)/(H17*rho)</f>
        <v>0</v>
      </c>
      <c r="J18" s="8">
        <f t="shared" ref="J18:J49" si="7">-(I17+dp_dy*(1+EXP(-(ABS(E17)-displ)/9*sharpness))^(-alpha)/(H17*rho))*SIN(H17*time_step*3600)+J17*COS(H17*time_step*3600)</f>
        <v>0.20481709657291522</v>
      </c>
    </row>
    <row r="19" spans="1:10" x14ac:dyDescent="0.2">
      <c r="A19" s="8">
        <f t="shared" si="1"/>
        <v>0.16666666666666666</v>
      </c>
      <c r="B19" s="9">
        <f t="shared" si="2"/>
        <v>0</v>
      </c>
      <c r="C19" s="9">
        <f t="shared" si="3"/>
        <v>0</v>
      </c>
      <c r="D19" s="48">
        <f t="shared" si="0"/>
        <v>0</v>
      </c>
      <c r="E19" s="8">
        <f t="shared" si="4"/>
        <v>9.9999999999999995E-7</v>
      </c>
      <c r="F19" s="32">
        <f t="shared" ref="F19:F82" si="8">dp_dy*(1+EXP(-(ABS(E18)-displ)/9*sharpness))^(-alpha)</f>
        <v>-2.7308946209722031E-4</v>
      </c>
      <c r="G19" s="20">
        <f t="shared" si="5"/>
        <v>-0.27308946209722029</v>
      </c>
      <c r="H19" s="10">
        <f t="shared" ref="H19:H82" si="9">2*7.292*10^(-5)*SIN(E19*PI()/180)</f>
        <v>2.5453881811085302E-12</v>
      </c>
      <c r="I19" s="8">
        <f t="shared" si="6"/>
        <v>0</v>
      </c>
      <c r="J19" s="8">
        <f t="shared" si="7"/>
        <v>0.40963419314583044</v>
      </c>
    </row>
    <row r="20" spans="1:10" x14ac:dyDescent="0.2">
      <c r="A20" s="8">
        <f t="shared" si="1"/>
        <v>0.25</v>
      </c>
      <c r="B20" s="9">
        <f t="shared" si="2"/>
        <v>0</v>
      </c>
      <c r="C20" s="9">
        <f t="shared" si="3"/>
        <v>0</v>
      </c>
      <c r="D20" s="48">
        <f t="shared" si="0"/>
        <v>0</v>
      </c>
      <c r="E20" s="8">
        <f t="shared" si="4"/>
        <v>9.9999999999999995E-7</v>
      </c>
      <c r="F20" s="32">
        <f t="shared" si="8"/>
        <v>-2.7308946209722031E-4</v>
      </c>
      <c r="G20" s="20">
        <f t="shared" si="5"/>
        <v>-0.27308946209722029</v>
      </c>
      <c r="H20" s="10">
        <f t="shared" si="9"/>
        <v>2.5453881811085302E-12</v>
      </c>
      <c r="I20" s="8">
        <f t="shared" si="6"/>
        <v>0</v>
      </c>
      <c r="J20" s="8">
        <f t="shared" si="7"/>
        <v>0.61445128971874563</v>
      </c>
    </row>
    <row r="21" spans="1:10" x14ac:dyDescent="0.2">
      <c r="A21" s="8">
        <f t="shared" si="1"/>
        <v>0.33333333333333331</v>
      </c>
      <c r="B21" s="9">
        <f t="shared" si="2"/>
        <v>0</v>
      </c>
      <c r="C21" s="9">
        <f t="shared" si="3"/>
        <v>0</v>
      </c>
      <c r="D21" s="48">
        <f t="shared" si="0"/>
        <v>0</v>
      </c>
      <c r="E21" s="8">
        <f t="shared" si="4"/>
        <v>9.9999999999999995E-7</v>
      </c>
      <c r="F21" s="32">
        <f t="shared" si="8"/>
        <v>-2.7308946209722031E-4</v>
      </c>
      <c r="G21" s="20">
        <f t="shared" si="5"/>
        <v>-0.27308946209722029</v>
      </c>
      <c r="H21" s="10">
        <f t="shared" si="9"/>
        <v>2.5453881811085302E-12</v>
      </c>
      <c r="I21" s="8">
        <f t="shared" si="6"/>
        <v>0</v>
      </c>
      <c r="J21" s="8">
        <f t="shared" si="7"/>
        <v>0.81926838629166088</v>
      </c>
    </row>
    <row r="22" spans="1:10" x14ac:dyDescent="0.2">
      <c r="A22" s="8">
        <f t="shared" si="1"/>
        <v>0.41666666666666663</v>
      </c>
      <c r="B22" s="9">
        <f t="shared" si="2"/>
        <v>0</v>
      </c>
      <c r="C22" s="9">
        <f t="shared" si="3"/>
        <v>0</v>
      </c>
      <c r="D22" s="48">
        <f t="shared" si="0"/>
        <v>0</v>
      </c>
      <c r="E22" s="8">
        <f t="shared" si="4"/>
        <v>9.9999999999999995E-7</v>
      </c>
      <c r="F22" s="32">
        <f t="shared" si="8"/>
        <v>-2.7308946209722031E-4</v>
      </c>
      <c r="G22" s="20">
        <f t="shared" si="5"/>
        <v>-0.27308946209722029</v>
      </c>
      <c r="H22" s="10">
        <f t="shared" si="9"/>
        <v>2.5453881811085302E-12</v>
      </c>
      <c r="I22" s="8">
        <f t="shared" si="6"/>
        <v>0</v>
      </c>
      <c r="J22" s="8">
        <f t="shared" si="7"/>
        <v>1.024085482864576</v>
      </c>
    </row>
    <row r="23" spans="1:10" x14ac:dyDescent="0.2">
      <c r="A23" s="8">
        <f t="shared" si="1"/>
        <v>0.49999999999999994</v>
      </c>
      <c r="B23" s="9">
        <f t="shared" si="2"/>
        <v>0</v>
      </c>
      <c r="C23" s="9">
        <f t="shared" si="3"/>
        <v>0</v>
      </c>
      <c r="D23" s="48">
        <f t="shared" si="0"/>
        <v>0</v>
      </c>
      <c r="E23" s="8">
        <f t="shared" si="4"/>
        <v>9.9999999999999995E-7</v>
      </c>
      <c r="F23" s="32">
        <f t="shared" si="8"/>
        <v>-2.7308946209722031E-4</v>
      </c>
      <c r="G23" s="20">
        <f t="shared" si="5"/>
        <v>-0.27308946209722029</v>
      </c>
      <c r="H23" s="10">
        <f t="shared" si="9"/>
        <v>2.5453881811085302E-12</v>
      </c>
      <c r="I23" s="8">
        <f t="shared" si="6"/>
        <v>0</v>
      </c>
      <c r="J23" s="8">
        <f t="shared" si="7"/>
        <v>1.2289025794374913</v>
      </c>
    </row>
    <row r="24" spans="1:10" x14ac:dyDescent="0.2">
      <c r="A24" s="8">
        <f t="shared" si="1"/>
        <v>0.58333333333333326</v>
      </c>
      <c r="B24" s="9">
        <f t="shared" si="2"/>
        <v>0</v>
      </c>
      <c r="C24" s="9">
        <f t="shared" si="3"/>
        <v>0</v>
      </c>
      <c r="D24" s="48">
        <f t="shared" si="0"/>
        <v>0</v>
      </c>
      <c r="E24" s="8">
        <f t="shared" si="4"/>
        <v>9.9999999999999995E-7</v>
      </c>
      <c r="F24" s="32">
        <f t="shared" si="8"/>
        <v>-2.7308946209722031E-4</v>
      </c>
      <c r="G24" s="20">
        <f t="shared" si="5"/>
        <v>-0.27308946209722029</v>
      </c>
      <c r="H24" s="10">
        <f t="shared" si="9"/>
        <v>2.5453881811085302E-12</v>
      </c>
      <c r="I24" s="8">
        <f t="shared" si="6"/>
        <v>0</v>
      </c>
      <c r="J24" s="8">
        <f t="shared" si="7"/>
        <v>1.4337196760104065</v>
      </c>
    </row>
    <row r="25" spans="1:10" x14ac:dyDescent="0.2">
      <c r="A25" s="8">
        <f t="shared" si="1"/>
        <v>0.66666666666666663</v>
      </c>
      <c r="B25" s="9">
        <f t="shared" si="2"/>
        <v>0</v>
      </c>
      <c r="C25" s="9">
        <f t="shared" si="3"/>
        <v>0</v>
      </c>
      <c r="D25" s="48">
        <f t="shared" si="0"/>
        <v>0</v>
      </c>
      <c r="E25" s="8">
        <f t="shared" si="4"/>
        <v>9.9999999999999995E-7</v>
      </c>
      <c r="F25" s="32">
        <f t="shared" si="8"/>
        <v>-2.7308946209722031E-4</v>
      </c>
      <c r="G25" s="20">
        <f t="shared" si="5"/>
        <v>-0.27308946209722029</v>
      </c>
      <c r="H25" s="10">
        <f t="shared" si="9"/>
        <v>2.5453881811085302E-12</v>
      </c>
      <c r="I25" s="8">
        <f t="shared" si="6"/>
        <v>0</v>
      </c>
      <c r="J25" s="8">
        <f t="shared" si="7"/>
        <v>1.6385367725833218</v>
      </c>
    </row>
    <row r="26" spans="1:10" x14ac:dyDescent="0.2">
      <c r="A26" s="8">
        <f t="shared" si="1"/>
        <v>0.75</v>
      </c>
      <c r="B26" s="9">
        <f t="shared" si="2"/>
        <v>0</v>
      </c>
      <c r="C26" s="9">
        <f t="shared" si="3"/>
        <v>0</v>
      </c>
      <c r="D26" s="48">
        <f t="shared" si="0"/>
        <v>0</v>
      </c>
      <c r="E26" s="8">
        <f t="shared" si="4"/>
        <v>9.9999999999999995E-7</v>
      </c>
      <c r="F26" s="32">
        <f t="shared" si="8"/>
        <v>-2.7308946209722031E-4</v>
      </c>
      <c r="G26" s="20">
        <f t="shared" si="5"/>
        <v>-0.27308946209722029</v>
      </c>
      <c r="H26" s="10">
        <f t="shared" si="9"/>
        <v>2.5453881811085302E-12</v>
      </c>
      <c r="I26" s="8">
        <f t="shared" si="6"/>
        <v>0</v>
      </c>
      <c r="J26" s="8">
        <f t="shared" si="7"/>
        <v>1.843353869156237</v>
      </c>
    </row>
    <row r="27" spans="1:10" x14ac:dyDescent="0.2">
      <c r="A27" s="8">
        <f t="shared" si="1"/>
        <v>0.83333333333333337</v>
      </c>
      <c r="B27" s="9">
        <f t="shared" si="2"/>
        <v>0</v>
      </c>
      <c r="C27" s="9">
        <f t="shared" si="3"/>
        <v>0</v>
      </c>
      <c r="D27" s="48">
        <f t="shared" si="0"/>
        <v>0</v>
      </c>
      <c r="E27" s="8">
        <f t="shared" si="4"/>
        <v>9.9999999999999995E-7</v>
      </c>
      <c r="F27" s="32">
        <f t="shared" si="8"/>
        <v>-2.7308946209722031E-4</v>
      </c>
      <c r="G27" s="20">
        <f t="shared" si="5"/>
        <v>-0.27308946209722029</v>
      </c>
      <c r="H27" s="10">
        <f t="shared" si="9"/>
        <v>2.5453881811085302E-12</v>
      </c>
      <c r="I27" s="8">
        <f t="shared" si="6"/>
        <v>0</v>
      </c>
      <c r="J27" s="8">
        <f t="shared" si="7"/>
        <v>2.048170965729152</v>
      </c>
    </row>
    <row r="28" spans="1:10" x14ac:dyDescent="0.2">
      <c r="A28" s="8">
        <f t="shared" si="1"/>
        <v>0.91666666666666674</v>
      </c>
      <c r="B28" s="9">
        <f t="shared" si="2"/>
        <v>0</v>
      </c>
      <c r="C28" s="9">
        <f t="shared" si="3"/>
        <v>0</v>
      </c>
      <c r="D28" s="48">
        <f t="shared" si="0"/>
        <v>0</v>
      </c>
      <c r="E28" s="8">
        <f t="shared" si="4"/>
        <v>9.9999999999999995E-7</v>
      </c>
      <c r="F28" s="32">
        <f t="shared" si="8"/>
        <v>-2.7308946209722031E-4</v>
      </c>
      <c r="G28" s="20">
        <f t="shared" si="5"/>
        <v>-0.27308946209722029</v>
      </c>
      <c r="H28" s="10">
        <f t="shared" si="9"/>
        <v>2.5453881811085302E-12</v>
      </c>
      <c r="I28" s="8">
        <f t="shared" si="6"/>
        <v>0</v>
      </c>
      <c r="J28" s="8">
        <f t="shared" si="7"/>
        <v>2.2529880623020673</v>
      </c>
    </row>
    <row r="29" spans="1:10" x14ac:dyDescent="0.2">
      <c r="A29" s="8">
        <f t="shared" si="1"/>
        <v>1</v>
      </c>
      <c r="B29" s="9">
        <f t="shared" si="2"/>
        <v>0</v>
      </c>
      <c r="C29" s="9">
        <f t="shared" si="3"/>
        <v>0</v>
      </c>
      <c r="D29" s="48">
        <f t="shared" si="0"/>
        <v>0</v>
      </c>
      <c r="E29" s="8">
        <f t="shared" si="4"/>
        <v>9.9999999999999995E-7</v>
      </c>
      <c r="F29" s="32">
        <f t="shared" si="8"/>
        <v>-2.7308946209722031E-4</v>
      </c>
      <c r="G29" s="20">
        <f t="shared" si="5"/>
        <v>-0.27308946209722029</v>
      </c>
      <c r="H29" s="10">
        <f t="shared" si="9"/>
        <v>2.5453881811085302E-12</v>
      </c>
      <c r="I29" s="8">
        <f t="shared" si="6"/>
        <v>0</v>
      </c>
      <c r="J29" s="8">
        <f t="shared" si="7"/>
        <v>2.4578051588749825</v>
      </c>
    </row>
    <row r="30" spans="1:10" x14ac:dyDescent="0.2">
      <c r="A30" s="8">
        <f t="shared" si="1"/>
        <v>1.0833333333333333</v>
      </c>
      <c r="B30" s="9">
        <f t="shared" si="2"/>
        <v>0</v>
      </c>
      <c r="C30" s="9">
        <f t="shared" si="3"/>
        <v>0</v>
      </c>
      <c r="D30" s="48">
        <f t="shared" si="0"/>
        <v>0</v>
      </c>
      <c r="E30" s="8">
        <f t="shared" si="4"/>
        <v>9.9999999999999995E-7</v>
      </c>
      <c r="F30" s="32">
        <f t="shared" si="8"/>
        <v>-2.7308946209722031E-4</v>
      </c>
      <c r="G30" s="20">
        <f t="shared" si="5"/>
        <v>-0.27308946209722029</v>
      </c>
      <c r="H30" s="10">
        <f t="shared" si="9"/>
        <v>2.5453881811085302E-12</v>
      </c>
      <c r="I30" s="8">
        <f t="shared" si="6"/>
        <v>0</v>
      </c>
      <c r="J30" s="8">
        <f t="shared" si="7"/>
        <v>2.6626222554478978</v>
      </c>
    </row>
    <row r="31" spans="1:10" x14ac:dyDescent="0.2">
      <c r="A31" s="8">
        <f t="shared" si="1"/>
        <v>1.1666666666666665</v>
      </c>
      <c r="B31" s="9">
        <f t="shared" si="2"/>
        <v>0</v>
      </c>
      <c r="C31" s="9">
        <f t="shared" si="3"/>
        <v>0</v>
      </c>
      <c r="D31" s="48">
        <f t="shared" si="0"/>
        <v>0</v>
      </c>
      <c r="E31" s="8">
        <f t="shared" si="4"/>
        <v>9.9999999999999995E-7</v>
      </c>
      <c r="F31" s="32">
        <f t="shared" si="8"/>
        <v>-2.7308946209722031E-4</v>
      </c>
      <c r="G31" s="20">
        <f t="shared" si="5"/>
        <v>-0.27308946209722029</v>
      </c>
      <c r="H31" s="10">
        <f t="shared" si="9"/>
        <v>2.5453881811085302E-12</v>
      </c>
      <c r="I31" s="8">
        <f t="shared" si="6"/>
        <v>0</v>
      </c>
      <c r="J31" s="8">
        <f t="shared" si="7"/>
        <v>2.867439352020813</v>
      </c>
    </row>
    <row r="32" spans="1:10" x14ac:dyDescent="0.2">
      <c r="A32" s="8">
        <f t="shared" si="1"/>
        <v>1.2499999999999998</v>
      </c>
      <c r="B32" s="9">
        <f t="shared" si="2"/>
        <v>2.4414062500000001E-7</v>
      </c>
      <c r="C32" s="9">
        <f t="shared" si="3"/>
        <v>0</v>
      </c>
      <c r="D32" s="48">
        <f t="shared" si="0"/>
        <v>2.4414062500000001E-7</v>
      </c>
      <c r="E32" s="8">
        <f t="shared" si="4"/>
        <v>9.9999999999999995E-7</v>
      </c>
      <c r="F32" s="32">
        <f t="shared" si="8"/>
        <v>-2.7308946209722031E-4</v>
      </c>
      <c r="G32" s="20">
        <f t="shared" si="5"/>
        <v>-0.27308946209722029</v>
      </c>
      <c r="H32" s="10">
        <f t="shared" si="9"/>
        <v>2.5453881811085302E-12</v>
      </c>
      <c r="I32" s="8">
        <f t="shared" si="6"/>
        <v>0</v>
      </c>
      <c r="J32" s="8">
        <f t="shared" si="7"/>
        <v>3.0722564485937283</v>
      </c>
    </row>
    <row r="33" spans="1:10" x14ac:dyDescent="0.2">
      <c r="A33" s="8">
        <f t="shared" si="1"/>
        <v>1.333333333333333</v>
      </c>
      <c r="B33" s="9">
        <f t="shared" si="2"/>
        <v>4.8828125000000001E-7</v>
      </c>
      <c r="C33" s="9">
        <f t="shared" si="3"/>
        <v>0</v>
      </c>
      <c r="D33" s="48">
        <f t="shared" si="0"/>
        <v>4.8828125000000001E-7</v>
      </c>
      <c r="E33" s="8">
        <f t="shared" si="4"/>
        <v>9.9999999999999995E-7</v>
      </c>
      <c r="F33" s="32">
        <f t="shared" si="8"/>
        <v>-2.7308946209722031E-4</v>
      </c>
      <c r="G33" s="20">
        <f t="shared" si="5"/>
        <v>-0.27308946209722029</v>
      </c>
      <c r="H33" s="10">
        <f t="shared" si="9"/>
        <v>2.5453881811085302E-12</v>
      </c>
      <c r="I33" s="8">
        <f t="shared" si="6"/>
        <v>0</v>
      </c>
      <c r="J33" s="8">
        <f t="shared" si="7"/>
        <v>3.2770735451666435</v>
      </c>
    </row>
    <row r="34" spans="1:10" x14ac:dyDescent="0.2">
      <c r="A34" s="8">
        <f t="shared" si="1"/>
        <v>1.4166666666666663</v>
      </c>
      <c r="B34" s="9">
        <f t="shared" si="2"/>
        <v>4.8828125000000001E-7</v>
      </c>
      <c r="C34" s="9">
        <f t="shared" si="3"/>
        <v>0</v>
      </c>
      <c r="D34" s="48">
        <f t="shared" si="0"/>
        <v>4.8828125000000001E-7</v>
      </c>
      <c r="E34" s="8">
        <f t="shared" si="4"/>
        <v>9.9999999999999995E-7</v>
      </c>
      <c r="F34" s="32">
        <f t="shared" si="8"/>
        <v>-2.7308946209722031E-4</v>
      </c>
      <c r="G34" s="20">
        <f t="shared" si="5"/>
        <v>-0.27308946209722029</v>
      </c>
      <c r="H34" s="10">
        <f t="shared" si="9"/>
        <v>2.5453881811085302E-12</v>
      </c>
      <c r="I34" s="8">
        <f t="shared" si="6"/>
        <v>0</v>
      </c>
      <c r="J34" s="8">
        <f t="shared" si="7"/>
        <v>3.4818906417395588</v>
      </c>
    </row>
    <row r="35" spans="1:10" x14ac:dyDescent="0.2">
      <c r="A35" s="8">
        <f t="shared" si="1"/>
        <v>1.4999999999999996</v>
      </c>
      <c r="B35" s="9">
        <f t="shared" si="2"/>
        <v>4.8828125000000001E-7</v>
      </c>
      <c r="C35" s="9">
        <f t="shared" si="3"/>
        <v>0</v>
      </c>
      <c r="D35" s="48">
        <f t="shared" si="0"/>
        <v>4.8828125000000001E-7</v>
      </c>
      <c r="E35" s="8">
        <f t="shared" si="4"/>
        <v>9.9999999999999995E-7</v>
      </c>
      <c r="F35" s="32">
        <f t="shared" si="8"/>
        <v>-2.7308946209722031E-4</v>
      </c>
      <c r="G35" s="20">
        <f t="shared" si="5"/>
        <v>-0.27308946209722029</v>
      </c>
      <c r="H35" s="10">
        <f t="shared" si="9"/>
        <v>2.5453881811085302E-12</v>
      </c>
      <c r="I35" s="8">
        <f t="shared" si="6"/>
        <v>0</v>
      </c>
      <c r="J35" s="8">
        <f t="shared" si="7"/>
        <v>3.686707738312474</v>
      </c>
    </row>
    <row r="36" spans="1:10" x14ac:dyDescent="0.2">
      <c r="A36" s="8">
        <f t="shared" si="1"/>
        <v>1.5833333333333328</v>
      </c>
      <c r="B36" s="9">
        <f t="shared" si="2"/>
        <v>7.3242187500000002E-7</v>
      </c>
      <c r="C36" s="9">
        <f t="shared" si="3"/>
        <v>0</v>
      </c>
      <c r="D36" s="48">
        <f t="shared" si="0"/>
        <v>7.3242187500000002E-7</v>
      </c>
      <c r="E36" s="8">
        <f t="shared" si="4"/>
        <v>9.9999999999999995E-7</v>
      </c>
      <c r="F36" s="32">
        <f t="shared" si="8"/>
        <v>-2.7308946209722031E-4</v>
      </c>
      <c r="G36" s="20">
        <f t="shared" si="5"/>
        <v>-0.27308946209722029</v>
      </c>
      <c r="H36" s="10">
        <f t="shared" si="9"/>
        <v>2.5453881811085302E-12</v>
      </c>
      <c r="I36" s="8">
        <f t="shared" si="6"/>
        <v>0</v>
      </c>
      <c r="J36" s="8">
        <f t="shared" si="7"/>
        <v>3.8915248348853893</v>
      </c>
    </row>
    <row r="37" spans="1:10" x14ac:dyDescent="0.2">
      <c r="A37" s="8">
        <f t="shared" si="1"/>
        <v>1.6666666666666661</v>
      </c>
      <c r="B37" s="9">
        <f t="shared" si="2"/>
        <v>9.7656250000000002E-7</v>
      </c>
      <c r="C37" s="9">
        <f t="shared" si="3"/>
        <v>0</v>
      </c>
      <c r="D37" s="48">
        <f t="shared" si="0"/>
        <v>9.7656250000000002E-7</v>
      </c>
      <c r="E37" s="8">
        <f t="shared" si="4"/>
        <v>9.9999999999999995E-7</v>
      </c>
      <c r="F37" s="32">
        <f t="shared" si="8"/>
        <v>-2.7308946209722031E-4</v>
      </c>
      <c r="G37" s="20">
        <f t="shared" si="5"/>
        <v>-0.27308946209722029</v>
      </c>
      <c r="H37" s="10">
        <f t="shared" si="9"/>
        <v>2.5453881811085302E-12</v>
      </c>
      <c r="I37" s="8">
        <f t="shared" si="6"/>
        <v>0</v>
      </c>
      <c r="J37" s="8">
        <f t="shared" si="7"/>
        <v>4.0963419314583041</v>
      </c>
    </row>
    <row r="38" spans="1:10" x14ac:dyDescent="0.2">
      <c r="A38" s="8">
        <f t="shared" si="1"/>
        <v>1.7499999999999993</v>
      </c>
      <c r="B38" s="9">
        <f t="shared" si="2"/>
        <v>9.7656250000000002E-7</v>
      </c>
      <c r="C38" s="9">
        <f t="shared" si="3"/>
        <v>0</v>
      </c>
      <c r="D38" s="48">
        <f t="shared" si="0"/>
        <v>9.7656250000000002E-7</v>
      </c>
      <c r="E38" s="8">
        <f t="shared" si="4"/>
        <v>9.9999999999999995E-7</v>
      </c>
      <c r="F38" s="32">
        <f t="shared" si="8"/>
        <v>-2.7308946209722031E-4</v>
      </c>
      <c r="G38" s="20">
        <f t="shared" si="5"/>
        <v>-0.27308946209722029</v>
      </c>
      <c r="H38" s="10">
        <f t="shared" si="9"/>
        <v>2.5453881811085302E-12</v>
      </c>
      <c r="I38" s="8">
        <f t="shared" si="6"/>
        <v>0</v>
      </c>
      <c r="J38" s="8">
        <f t="shared" si="7"/>
        <v>4.3011590280312193</v>
      </c>
    </row>
    <row r="39" spans="1:10" x14ac:dyDescent="0.2">
      <c r="A39" s="8">
        <f t="shared" si="1"/>
        <v>1.8333333333333326</v>
      </c>
      <c r="B39" s="9">
        <f t="shared" si="2"/>
        <v>1.220703125E-6</v>
      </c>
      <c r="C39" s="9">
        <f t="shared" si="3"/>
        <v>0</v>
      </c>
      <c r="D39" s="48">
        <f t="shared" si="0"/>
        <v>1.220703125E-6</v>
      </c>
      <c r="E39" s="8">
        <f t="shared" si="4"/>
        <v>9.9999999999999995E-7</v>
      </c>
      <c r="F39" s="32">
        <f t="shared" si="8"/>
        <v>-2.7308946209722031E-4</v>
      </c>
      <c r="G39" s="20">
        <f t="shared" si="5"/>
        <v>-0.27308946209722029</v>
      </c>
      <c r="H39" s="10">
        <f t="shared" si="9"/>
        <v>2.5453881811085302E-12</v>
      </c>
      <c r="I39" s="8">
        <f t="shared" si="6"/>
        <v>0</v>
      </c>
      <c r="J39" s="8">
        <f t="shared" si="7"/>
        <v>4.5059761246041345</v>
      </c>
    </row>
    <row r="40" spans="1:10" x14ac:dyDescent="0.2">
      <c r="A40" s="8">
        <f t="shared" si="1"/>
        <v>1.9166666666666659</v>
      </c>
      <c r="B40" s="9">
        <f t="shared" si="2"/>
        <v>1.46484375E-6</v>
      </c>
      <c r="C40" s="9">
        <f t="shared" si="3"/>
        <v>0</v>
      </c>
      <c r="D40" s="48">
        <f t="shared" si="0"/>
        <v>1.46484375E-6</v>
      </c>
      <c r="E40" s="8">
        <f t="shared" si="4"/>
        <v>9.9999999999999995E-7</v>
      </c>
      <c r="F40" s="32">
        <f t="shared" si="8"/>
        <v>-2.7308946209722031E-4</v>
      </c>
      <c r="G40" s="20">
        <f t="shared" si="5"/>
        <v>-0.27308946209722029</v>
      </c>
      <c r="H40" s="10">
        <f t="shared" si="9"/>
        <v>2.5453881811085302E-12</v>
      </c>
      <c r="I40" s="8">
        <f t="shared" si="6"/>
        <v>0</v>
      </c>
      <c r="J40" s="8">
        <f t="shared" si="7"/>
        <v>4.7107932211770498</v>
      </c>
    </row>
    <row r="41" spans="1:10" x14ac:dyDescent="0.2">
      <c r="A41" s="8">
        <f t="shared" si="1"/>
        <v>1.9999999999999991</v>
      </c>
      <c r="B41" s="9">
        <f t="shared" si="2"/>
        <v>1.46484375E-6</v>
      </c>
      <c r="C41" s="9">
        <f t="shared" si="3"/>
        <v>0</v>
      </c>
      <c r="D41" s="48">
        <f t="shared" si="0"/>
        <v>1.46484375E-6</v>
      </c>
      <c r="E41" s="8">
        <f t="shared" si="4"/>
        <v>9.9999999999999995E-7</v>
      </c>
      <c r="F41" s="32">
        <f t="shared" si="8"/>
        <v>-2.7308946209722031E-4</v>
      </c>
      <c r="G41" s="20">
        <f t="shared" si="5"/>
        <v>-0.27308946209722029</v>
      </c>
      <c r="H41" s="10">
        <f t="shared" si="9"/>
        <v>2.5453881811085302E-12</v>
      </c>
      <c r="I41" s="8">
        <f t="shared" si="6"/>
        <v>0</v>
      </c>
      <c r="J41" s="8">
        <f t="shared" si="7"/>
        <v>4.915610317749965</v>
      </c>
    </row>
    <row r="42" spans="1:10" x14ac:dyDescent="0.2">
      <c r="A42" s="8">
        <f t="shared" ref="A42:A105" si="10">A41+time_step</f>
        <v>2.0833333333333326</v>
      </c>
      <c r="B42" s="9">
        <f t="shared" si="2"/>
        <v>1.46484375E-6</v>
      </c>
      <c r="C42" s="9">
        <f t="shared" si="3"/>
        <v>0</v>
      </c>
      <c r="D42" s="48">
        <f t="shared" si="0"/>
        <v>1.46484375E-6</v>
      </c>
      <c r="E42" s="8">
        <f t="shared" si="4"/>
        <v>9.9999999999999995E-7</v>
      </c>
      <c r="F42" s="32">
        <f t="shared" si="8"/>
        <v>-2.7308946209722031E-4</v>
      </c>
      <c r="G42" s="20">
        <f t="shared" si="5"/>
        <v>-0.27308946209722029</v>
      </c>
      <c r="H42" s="10">
        <f t="shared" si="9"/>
        <v>2.5453881811085302E-12</v>
      </c>
      <c r="I42" s="8">
        <f t="shared" si="6"/>
        <v>0</v>
      </c>
      <c r="J42" s="8">
        <f t="shared" si="7"/>
        <v>5.1204274143228803</v>
      </c>
    </row>
    <row r="43" spans="1:10" x14ac:dyDescent="0.2">
      <c r="A43" s="8">
        <f t="shared" si="10"/>
        <v>2.1666666666666661</v>
      </c>
      <c r="B43" s="9">
        <f t="shared" si="2"/>
        <v>1.708984375E-6</v>
      </c>
      <c r="C43" s="9">
        <f t="shared" si="3"/>
        <v>0</v>
      </c>
      <c r="D43" s="48">
        <f t="shared" si="0"/>
        <v>1.708984375E-6</v>
      </c>
      <c r="E43" s="8">
        <f t="shared" si="4"/>
        <v>9.9999999999999995E-7</v>
      </c>
      <c r="F43" s="32">
        <f t="shared" si="8"/>
        <v>-2.7308946209722031E-4</v>
      </c>
      <c r="G43" s="20">
        <f t="shared" si="5"/>
        <v>-0.27308946209722029</v>
      </c>
      <c r="H43" s="10">
        <f t="shared" si="9"/>
        <v>2.5453881811085302E-12</v>
      </c>
      <c r="I43" s="8">
        <f t="shared" si="6"/>
        <v>0</v>
      </c>
      <c r="J43" s="8">
        <f t="shared" si="7"/>
        <v>5.3252445108957955</v>
      </c>
    </row>
    <row r="44" spans="1:10" x14ac:dyDescent="0.2">
      <c r="A44" s="8">
        <f t="shared" si="10"/>
        <v>2.2499999999999996</v>
      </c>
      <c r="B44" s="9">
        <f t="shared" si="2"/>
        <v>1.953125E-6</v>
      </c>
      <c r="C44" s="9">
        <f t="shared" si="3"/>
        <v>0</v>
      </c>
      <c r="D44" s="48">
        <f t="shared" si="0"/>
        <v>1.953125E-6</v>
      </c>
      <c r="E44" s="8">
        <f t="shared" si="4"/>
        <v>9.9999999999999995E-7</v>
      </c>
      <c r="F44" s="32">
        <f t="shared" si="8"/>
        <v>-2.7308946209722031E-4</v>
      </c>
      <c r="G44" s="20">
        <f t="shared" si="5"/>
        <v>-0.27308946209722029</v>
      </c>
      <c r="H44" s="10">
        <f t="shared" si="9"/>
        <v>2.5453881811085302E-12</v>
      </c>
      <c r="I44" s="8">
        <f t="shared" si="6"/>
        <v>0</v>
      </c>
      <c r="J44" s="8">
        <f t="shared" si="7"/>
        <v>5.5300616074687108</v>
      </c>
    </row>
    <row r="45" spans="1:10" x14ac:dyDescent="0.2">
      <c r="A45" s="8">
        <f t="shared" si="10"/>
        <v>2.333333333333333</v>
      </c>
      <c r="B45" s="9">
        <f t="shared" si="2"/>
        <v>2.1972656250000003E-6</v>
      </c>
      <c r="C45" s="9">
        <f t="shared" si="3"/>
        <v>0</v>
      </c>
      <c r="D45" s="48">
        <f t="shared" si="0"/>
        <v>2.1972656250000003E-6</v>
      </c>
      <c r="E45" s="8">
        <f t="shared" si="4"/>
        <v>9.9999999999999995E-7</v>
      </c>
      <c r="F45" s="32">
        <f t="shared" si="8"/>
        <v>-2.7308946209722031E-4</v>
      </c>
      <c r="G45" s="20">
        <f t="shared" si="5"/>
        <v>-0.27308946209722029</v>
      </c>
      <c r="H45" s="10">
        <f t="shared" si="9"/>
        <v>2.5453881811085302E-12</v>
      </c>
      <c r="I45" s="8">
        <f t="shared" si="6"/>
        <v>0</v>
      </c>
      <c r="J45" s="8">
        <f t="shared" si="7"/>
        <v>5.734878704041626</v>
      </c>
    </row>
    <row r="46" spans="1:10" x14ac:dyDescent="0.2">
      <c r="A46" s="8">
        <f t="shared" si="10"/>
        <v>2.4166666666666665</v>
      </c>
      <c r="B46" s="9">
        <f t="shared" si="2"/>
        <v>2.1972656250000003E-6</v>
      </c>
      <c r="C46" s="9">
        <f t="shared" si="3"/>
        <v>0</v>
      </c>
      <c r="D46" s="48">
        <f t="shared" si="0"/>
        <v>2.1972656250000003E-6</v>
      </c>
      <c r="E46" s="8">
        <f t="shared" si="4"/>
        <v>9.9999999999999995E-7</v>
      </c>
      <c r="F46" s="32">
        <f t="shared" si="8"/>
        <v>-2.7308946209722031E-4</v>
      </c>
      <c r="G46" s="20">
        <f t="shared" si="5"/>
        <v>-0.27308946209722029</v>
      </c>
      <c r="H46" s="10">
        <f t="shared" si="9"/>
        <v>2.5453881811085302E-12</v>
      </c>
      <c r="I46" s="8">
        <f t="shared" si="6"/>
        <v>0</v>
      </c>
      <c r="J46" s="8">
        <f t="shared" si="7"/>
        <v>5.9396958006145413</v>
      </c>
    </row>
    <row r="47" spans="1:10" x14ac:dyDescent="0.2">
      <c r="A47" s="8">
        <f t="shared" si="10"/>
        <v>2.5</v>
      </c>
      <c r="B47" s="9">
        <f t="shared" si="2"/>
        <v>2.1972656250000003E-6</v>
      </c>
      <c r="C47" s="9">
        <f t="shared" si="3"/>
        <v>0</v>
      </c>
      <c r="D47" s="48">
        <f t="shared" si="0"/>
        <v>2.1972656250000003E-6</v>
      </c>
      <c r="E47" s="8">
        <f t="shared" si="4"/>
        <v>9.9999999999999995E-7</v>
      </c>
      <c r="F47" s="32">
        <f t="shared" si="8"/>
        <v>-2.7308946209722031E-4</v>
      </c>
      <c r="G47" s="20">
        <f t="shared" si="5"/>
        <v>-0.27308946209722029</v>
      </c>
      <c r="H47" s="10">
        <f t="shared" si="9"/>
        <v>2.5453881811085302E-12</v>
      </c>
      <c r="I47" s="8">
        <f t="shared" si="6"/>
        <v>0</v>
      </c>
      <c r="J47" s="8">
        <f t="shared" si="7"/>
        <v>6.1445128971874565</v>
      </c>
    </row>
    <row r="48" spans="1:10" x14ac:dyDescent="0.2">
      <c r="A48" s="8">
        <f t="shared" si="10"/>
        <v>2.5833333333333335</v>
      </c>
      <c r="B48" s="9">
        <f t="shared" si="2"/>
        <v>2.1972656250000003E-6</v>
      </c>
      <c r="C48" s="9">
        <f t="shared" si="3"/>
        <v>0</v>
      </c>
      <c r="D48" s="48">
        <f t="shared" si="0"/>
        <v>2.1972656250000003E-6</v>
      </c>
      <c r="E48" s="8">
        <f t="shared" si="4"/>
        <v>9.9999999999999995E-7</v>
      </c>
      <c r="F48" s="32">
        <f t="shared" si="8"/>
        <v>-2.7308946209722031E-4</v>
      </c>
      <c r="G48" s="20">
        <f t="shared" si="5"/>
        <v>-0.27308946209722029</v>
      </c>
      <c r="H48" s="10">
        <f t="shared" si="9"/>
        <v>2.5453881811085302E-12</v>
      </c>
      <c r="I48" s="8">
        <f t="shared" si="6"/>
        <v>0</v>
      </c>
      <c r="J48" s="8">
        <f t="shared" si="7"/>
        <v>6.3493299937603718</v>
      </c>
    </row>
    <row r="49" spans="1:10" x14ac:dyDescent="0.2">
      <c r="A49" s="8">
        <f t="shared" si="10"/>
        <v>2.666666666666667</v>
      </c>
      <c r="B49" s="9">
        <f t="shared" si="2"/>
        <v>2.1972656250000003E-6</v>
      </c>
      <c r="C49" s="9">
        <f t="shared" si="3"/>
        <v>0</v>
      </c>
      <c r="D49" s="48">
        <f t="shared" si="0"/>
        <v>2.1972656250000003E-6</v>
      </c>
      <c r="E49" s="8">
        <f t="shared" si="4"/>
        <v>9.9999999999999995E-7</v>
      </c>
      <c r="F49" s="32">
        <f t="shared" si="8"/>
        <v>-2.7308946209722031E-4</v>
      </c>
      <c r="G49" s="20">
        <f t="shared" si="5"/>
        <v>-0.27308946209722029</v>
      </c>
      <c r="H49" s="10">
        <f t="shared" si="9"/>
        <v>2.5453881811085302E-12</v>
      </c>
      <c r="I49" s="8">
        <f t="shared" si="6"/>
        <v>0</v>
      </c>
      <c r="J49" s="8">
        <f t="shared" si="7"/>
        <v>6.554147090333287</v>
      </c>
    </row>
    <row r="50" spans="1:10" x14ac:dyDescent="0.2">
      <c r="A50" s="8">
        <f t="shared" si="10"/>
        <v>2.7500000000000004</v>
      </c>
      <c r="B50" s="9">
        <f t="shared" si="2"/>
        <v>2.1972656250000003E-6</v>
      </c>
      <c r="C50" s="9">
        <f t="shared" si="3"/>
        <v>0</v>
      </c>
      <c r="D50" s="48">
        <f t="shared" si="0"/>
        <v>2.1972656250000003E-6</v>
      </c>
      <c r="E50" s="8">
        <f t="shared" si="4"/>
        <v>9.9999999999999995E-7</v>
      </c>
      <c r="F50" s="32">
        <f t="shared" si="8"/>
        <v>-2.7308946209722031E-4</v>
      </c>
      <c r="G50" s="20">
        <f t="shared" si="5"/>
        <v>-0.27308946209722029</v>
      </c>
      <c r="H50" s="10">
        <f t="shared" si="9"/>
        <v>2.5453881811085302E-12</v>
      </c>
      <c r="I50" s="8">
        <f t="shared" ref="I50:I113" si="11">(I49+dp_dy*(1+EXP(-(ABS(E49)-displ)/9*sharpness))^(-alpha)/(H49*rho))*COS(H49*time_step*3600)+J49*SIN(H49*time_step*3600)-dp_dy*(1+EXP(-(ABS(E49)-displ)/9*sharpness))^(-alpha)/(H49*rho)</f>
        <v>0</v>
      </c>
      <c r="J50" s="8">
        <f t="shared" ref="J50:J113" si="12">-(I49+dp_dy*(1+EXP(-(ABS(E49)-displ)/9*sharpness))^(-alpha)/(H49*rho))*SIN(H49*time_step*3600)+J49*COS(H49*time_step*3600)</f>
        <v>6.7589641869062023</v>
      </c>
    </row>
    <row r="51" spans="1:10" x14ac:dyDescent="0.2">
      <c r="A51" s="8">
        <f t="shared" si="10"/>
        <v>2.8333333333333339</v>
      </c>
      <c r="B51" s="9">
        <f t="shared" si="2"/>
        <v>2.1972656250000003E-6</v>
      </c>
      <c r="C51" s="9">
        <f t="shared" si="3"/>
        <v>0</v>
      </c>
      <c r="D51" s="48">
        <f t="shared" si="0"/>
        <v>2.1972656250000003E-6</v>
      </c>
      <c r="E51" s="8">
        <f t="shared" si="4"/>
        <v>9.9999999999999995E-7</v>
      </c>
      <c r="F51" s="32">
        <f t="shared" si="8"/>
        <v>-2.7308946209722031E-4</v>
      </c>
      <c r="G51" s="20">
        <f t="shared" si="5"/>
        <v>-0.27308946209722029</v>
      </c>
      <c r="H51" s="10">
        <f t="shared" si="9"/>
        <v>2.5453881811085302E-12</v>
      </c>
      <c r="I51" s="8">
        <f t="shared" si="11"/>
        <v>0</v>
      </c>
      <c r="J51" s="8">
        <f t="shared" si="12"/>
        <v>6.9637812834791175</v>
      </c>
    </row>
    <row r="52" spans="1:10" x14ac:dyDescent="0.2">
      <c r="A52" s="8">
        <f t="shared" si="10"/>
        <v>2.9166666666666674</v>
      </c>
      <c r="B52" s="9">
        <f t="shared" si="2"/>
        <v>2.1972656250000003E-6</v>
      </c>
      <c r="C52" s="9">
        <f t="shared" si="3"/>
        <v>0</v>
      </c>
      <c r="D52" s="48">
        <f t="shared" si="0"/>
        <v>2.1972656250000003E-6</v>
      </c>
      <c r="E52" s="8">
        <f t="shared" si="4"/>
        <v>9.9999999999999995E-7</v>
      </c>
      <c r="F52" s="32">
        <f t="shared" si="8"/>
        <v>-2.7308946209722031E-4</v>
      </c>
      <c r="G52" s="20">
        <f t="shared" si="5"/>
        <v>-0.27308946209722029</v>
      </c>
      <c r="H52" s="10">
        <f t="shared" si="9"/>
        <v>2.5453881811085302E-12</v>
      </c>
      <c r="I52" s="8">
        <f t="shared" si="11"/>
        <v>0</v>
      </c>
      <c r="J52" s="8">
        <f t="shared" si="12"/>
        <v>7.1685983800520328</v>
      </c>
    </row>
    <row r="53" spans="1:10" x14ac:dyDescent="0.2">
      <c r="A53" s="8">
        <f t="shared" si="10"/>
        <v>3.0000000000000009</v>
      </c>
      <c r="B53" s="9">
        <f t="shared" si="2"/>
        <v>2.1972656250000003E-6</v>
      </c>
      <c r="C53" s="9">
        <f t="shared" si="3"/>
        <v>0</v>
      </c>
      <c r="D53" s="48">
        <f t="shared" si="0"/>
        <v>2.1972656250000003E-6</v>
      </c>
      <c r="E53" s="8">
        <f t="shared" si="4"/>
        <v>9.9999999999999995E-7</v>
      </c>
      <c r="F53" s="32">
        <f t="shared" si="8"/>
        <v>-2.7308946209722031E-4</v>
      </c>
      <c r="G53" s="20">
        <f t="shared" si="5"/>
        <v>-0.27308946209722029</v>
      </c>
      <c r="H53" s="10">
        <f t="shared" si="9"/>
        <v>2.5453881811085302E-12</v>
      </c>
      <c r="I53" s="8">
        <f t="shared" si="11"/>
        <v>0</v>
      </c>
      <c r="J53" s="8">
        <f t="shared" si="12"/>
        <v>7.373415476624948</v>
      </c>
    </row>
    <row r="54" spans="1:10" x14ac:dyDescent="0.2">
      <c r="A54" s="8">
        <f t="shared" si="10"/>
        <v>3.0833333333333344</v>
      </c>
      <c r="B54" s="9">
        <f t="shared" si="2"/>
        <v>2.1972656250000003E-6</v>
      </c>
      <c r="C54" s="9">
        <f t="shared" si="3"/>
        <v>0</v>
      </c>
      <c r="D54" s="48">
        <f t="shared" si="0"/>
        <v>2.1972656250000003E-6</v>
      </c>
      <c r="E54" s="8">
        <f t="shared" si="4"/>
        <v>9.9999999999999995E-7</v>
      </c>
      <c r="F54" s="32">
        <f t="shared" si="8"/>
        <v>-2.7308946209722031E-4</v>
      </c>
      <c r="G54" s="20">
        <f t="shared" si="5"/>
        <v>-0.27308946209722029</v>
      </c>
      <c r="H54" s="10">
        <f t="shared" si="9"/>
        <v>2.5453881811085302E-12</v>
      </c>
      <c r="I54" s="8">
        <f t="shared" si="11"/>
        <v>0</v>
      </c>
      <c r="J54" s="8">
        <f t="shared" si="12"/>
        <v>7.5782325731978633</v>
      </c>
    </row>
    <row r="55" spans="1:10" x14ac:dyDescent="0.2">
      <c r="A55" s="8">
        <f t="shared" si="10"/>
        <v>3.1666666666666679</v>
      </c>
      <c r="B55" s="9">
        <f t="shared" si="2"/>
        <v>2.1972656250000003E-6</v>
      </c>
      <c r="C55" s="9">
        <f t="shared" si="3"/>
        <v>0</v>
      </c>
      <c r="D55" s="48">
        <f t="shared" si="0"/>
        <v>2.1972656250000003E-6</v>
      </c>
      <c r="E55" s="8">
        <f t="shared" si="4"/>
        <v>9.9999999999999995E-7</v>
      </c>
      <c r="F55" s="32">
        <f t="shared" si="8"/>
        <v>-2.7308946209722031E-4</v>
      </c>
      <c r="G55" s="20">
        <f t="shared" si="5"/>
        <v>-0.27308946209722029</v>
      </c>
      <c r="H55" s="10">
        <f t="shared" si="9"/>
        <v>2.5453881811085302E-12</v>
      </c>
      <c r="I55" s="8">
        <f t="shared" si="11"/>
        <v>0</v>
      </c>
      <c r="J55" s="8">
        <f t="shared" si="12"/>
        <v>7.7830496697707785</v>
      </c>
    </row>
    <row r="56" spans="1:10" x14ac:dyDescent="0.2">
      <c r="A56" s="8">
        <f t="shared" si="10"/>
        <v>3.2500000000000013</v>
      </c>
      <c r="B56" s="9">
        <f t="shared" si="2"/>
        <v>2.1972656250000003E-6</v>
      </c>
      <c r="C56" s="9">
        <f t="shared" si="3"/>
        <v>0</v>
      </c>
      <c r="D56" s="48">
        <f t="shared" si="0"/>
        <v>2.1972656250000003E-6</v>
      </c>
      <c r="E56" s="8">
        <f t="shared" si="4"/>
        <v>9.9999999999999995E-7</v>
      </c>
      <c r="F56" s="32">
        <f t="shared" si="8"/>
        <v>-2.7308946209722031E-4</v>
      </c>
      <c r="G56" s="20">
        <f t="shared" si="5"/>
        <v>-0.27308946209722029</v>
      </c>
      <c r="H56" s="10">
        <f t="shared" si="9"/>
        <v>2.5453881811085302E-12</v>
      </c>
      <c r="I56" s="8">
        <f t="shared" si="11"/>
        <v>0</v>
      </c>
      <c r="J56" s="8">
        <f t="shared" si="12"/>
        <v>7.9878667663436937</v>
      </c>
    </row>
    <row r="57" spans="1:10" x14ac:dyDescent="0.2">
      <c r="A57" s="8">
        <f t="shared" si="10"/>
        <v>3.3333333333333348</v>
      </c>
      <c r="B57" s="9">
        <f t="shared" si="2"/>
        <v>2.1972656250000003E-6</v>
      </c>
      <c r="C57" s="9">
        <f t="shared" si="3"/>
        <v>0</v>
      </c>
      <c r="D57" s="48">
        <f t="shared" si="0"/>
        <v>2.1972656250000003E-6</v>
      </c>
      <c r="E57" s="8">
        <f t="shared" si="4"/>
        <v>9.9999999999999995E-7</v>
      </c>
      <c r="F57" s="32">
        <f t="shared" si="8"/>
        <v>-2.7308946209722031E-4</v>
      </c>
      <c r="G57" s="20">
        <f t="shared" si="5"/>
        <v>-0.27308946209722029</v>
      </c>
      <c r="H57" s="10">
        <f t="shared" si="9"/>
        <v>2.5453881811085302E-12</v>
      </c>
      <c r="I57" s="8">
        <f t="shared" si="11"/>
        <v>0</v>
      </c>
      <c r="J57" s="8">
        <f t="shared" si="12"/>
        <v>8.1926838629166081</v>
      </c>
    </row>
    <row r="58" spans="1:10" x14ac:dyDescent="0.2">
      <c r="A58" s="8">
        <f t="shared" si="10"/>
        <v>3.4166666666666683</v>
      </c>
      <c r="B58" s="9">
        <f t="shared" si="2"/>
        <v>2.1972656250000003E-6</v>
      </c>
      <c r="C58" s="9">
        <f t="shared" si="3"/>
        <v>0</v>
      </c>
      <c r="D58" s="48">
        <f t="shared" si="0"/>
        <v>2.1972656250000003E-6</v>
      </c>
      <c r="E58" s="8">
        <f t="shared" si="4"/>
        <v>9.9999999999999995E-7</v>
      </c>
      <c r="F58" s="32">
        <f t="shared" si="8"/>
        <v>-2.7308946209722031E-4</v>
      </c>
      <c r="G58" s="20">
        <f t="shared" si="5"/>
        <v>-0.27308946209722029</v>
      </c>
      <c r="H58" s="10">
        <f t="shared" si="9"/>
        <v>2.5453881811085302E-12</v>
      </c>
      <c r="I58" s="8">
        <f t="shared" si="11"/>
        <v>0</v>
      </c>
      <c r="J58" s="8">
        <f t="shared" si="12"/>
        <v>8.3975009594895234</v>
      </c>
    </row>
    <row r="59" spans="1:10" x14ac:dyDescent="0.2">
      <c r="A59" s="8">
        <f t="shared" si="10"/>
        <v>3.5000000000000018</v>
      </c>
      <c r="B59" s="9">
        <f t="shared" si="2"/>
        <v>2.1972656250000003E-6</v>
      </c>
      <c r="C59" s="9">
        <f t="shared" si="3"/>
        <v>0</v>
      </c>
      <c r="D59" s="48">
        <f t="shared" si="0"/>
        <v>2.1972656250000003E-6</v>
      </c>
      <c r="E59" s="8">
        <f t="shared" si="4"/>
        <v>9.9999999999999995E-7</v>
      </c>
      <c r="F59" s="32">
        <f t="shared" si="8"/>
        <v>-2.7308946209722031E-4</v>
      </c>
      <c r="G59" s="20">
        <f t="shared" si="5"/>
        <v>-0.27308946209722029</v>
      </c>
      <c r="H59" s="10">
        <f t="shared" si="9"/>
        <v>2.5453881811085302E-12</v>
      </c>
      <c r="I59" s="8">
        <f t="shared" si="11"/>
        <v>0</v>
      </c>
      <c r="J59" s="8">
        <f t="shared" si="12"/>
        <v>8.6023180560624386</v>
      </c>
    </row>
    <row r="60" spans="1:10" x14ac:dyDescent="0.2">
      <c r="A60" s="8">
        <f t="shared" si="10"/>
        <v>3.5833333333333353</v>
      </c>
      <c r="B60" s="9">
        <f t="shared" si="2"/>
        <v>2.1972656250000003E-6</v>
      </c>
      <c r="C60" s="9">
        <f t="shared" si="3"/>
        <v>0</v>
      </c>
      <c r="D60" s="48">
        <f t="shared" si="0"/>
        <v>2.1972656250000003E-6</v>
      </c>
      <c r="E60" s="8">
        <f t="shared" si="4"/>
        <v>9.9999999999999995E-7</v>
      </c>
      <c r="F60" s="32">
        <f t="shared" si="8"/>
        <v>-2.7308946209722031E-4</v>
      </c>
      <c r="G60" s="20">
        <f t="shared" si="5"/>
        <v>-0.27308946209722029</v>
      </c>
      <c r="H60" s="10">
        <f t="shared" si="9"/>
        <v>2.5453881811085302E-12</v>
      </c>
      <c r="I60" s="8">
        <f t="shared" si="11"/>
        <v>0</v>
      </c>
      <c r="J60" s="8">
        <f t="shared" si="12"/>
        <v>8.8071351526353538</v>
      </c>
    </row>
    <row r="61" spans="1:10" x14ac:dyDescent="0.2">
      <c r="A61" s="8">
        <f t="shared" si="10"/>
        <v>3.6666666666666687</v>
      </c>
      <c r="B61" s="9">
        <f t="shared" si="2"/>
        <v>2.1972656250000003E-6</v>
      </c>
      <c r="C61" s="9">
        <f t="shared" si="3"/>
        <v>0</v>
      </c>
      <c r="D61" s="48">
        <f t="shared" si="0"/>
        <v>2.1972656250000003E-6</v>
      </c>
      <c r="E61" s="8">
        <f t="shared" si="4"/>
        <v>9.9999999999999995E-7</v>
      </c>
      <c r="F61" s="32">
        <f t="shared" si="8"/>
        <v>-2.7308946209722031E-4</v>
      </c>
      <c r="G61" s="20">
        <f t="shared" si="5"/>
        <v>-0.27308946209722029</v>
      </c>
      <c r="H61" s="10">
        <f t="shared" si="9"/>
        <v>2.5453881811085302E-12</v>
      </c>
      <c r="I61" s="8">
        <f t="shared" si="11"/>
        <v>0</v>
      </c>
      <c r="J61" s="8">
        <f t="shared" si="12"/>
        <v>9.0119522492082691</v>
      </c>
    </row>
    <row r="62" spans="1:10" x14ac:dyDescent="0.2">
      <c r="A62" s="8">
        <f t="shared" si="10"/>
        <v>3.7500000000000022</v>
      </c>
      <c r="B62" s="9">
        <f t="shared" si="2"/>
        <v>2.1972656250000003E-6</v>
      </c>
      <c r="C62" s="9">
        <f t="shared" si="3"/>
        <v>0</v>
      </c>
      <c r="D62" s="48">
        <f t="shared" si="0"/>
        <v>2.1972656250000003E-6</v>
      </c>
      <c r="E62" s="8">
        <f t="shared" si="4"/>
        <v>9.9999999999999995E-7</v>
      </c>
      <c r="F62" s="32">
        <f t="shared" si="8"/>
        <v>-2.7308946209722031E-4</v>
      </c>
      <c r="G62" s="20">
        <f t="shared" si="5"/>
        <v>-0.27308946209722029</v>
      </c>
      <c r="H62" s="10">
        <f t="shared" si="9"/>
        <v>2.5453881811085302E-12</v>
      </c>
      <c r="I62" s="8">
        <f t="shared" si="11"/>
        <v>0</v>
      </c>
      <c r="J62" s="8">
        <f t="shared" si="12"/>
        <v>9.2167693457811843</v>
      </c>
    </row>
    <row r="63" spans="1:10" x14ac:dyDescent="0.2">
      <c r="A63" s="8">
        <f t="shared" si="10"/>
        <v>3.8333333333333357</v>
      </c>
      <c r="B63" s="9">
        <f t="shared" si="2"/>
        <v>2.1972656250000003E-6</v>
      </c>
      <c r="C63" s="9">
        <f t="shared" si="3"/>
        <v>0</v>
      </c>
      <c r="D63" s="48">
        <f t="shared" si="0"/>
        <v>2.1972656250000003E-6</v>
      </c>
      <c r="E63" s="8">
        <f t="shared" si="4"/>
        <v>9.9999999999999995E-7</v>
      </c>
      <c r="F63" s="32">
        <f t="shared" si="8"/>
        <v>-2.7308946209722031E-4</v>
      </c>
      <c r="G63" s="20">
        <f t="shared" si="5"/>
        <v>-0.27308946209722029</v>
      </c>
      <c r="H63" s="10">
        <f t="shared" si="9"/>
        <v>2.5453881811085302E-12</v>
      </c>
      <c r="I63" s="8">
        <f t="shared" si="11"/>
        <v>0</v>
      </c>
      <c r="J63" s="8">
        <f t="shared" si="12"/>
        <v>9.4215864423540996</v>
      </c>
    </row>
    <row r="64" spans="1:10" x14ac:dyDescent="0.2">
      <c r="A64" s="8">
        <f t="shared" si="10"/>
        <v>3.9166666666666692</v>
      </c>
      <c r="B64" s="9">
        <f t="shared" si="2"/>
        <v>2.1972656250000003E-6</v>
      </c>
      <c r="C64" s="9">
        <f t="shared" si="3"/>
        <v>0</v>
      </c>
      <c r="D64" s="48">
        <f t="shared" si="0"/>
        <v>2.1972656250000003E-6</v>
      </c>
      <c r="E64" s="8">
        <f t="shared" si="4"/>
        <v>9.9999999999999995E-7</v>
      </c>
      <c r="F64" s="32">
        <f t="shared" si="8"/>
        <v>-2.7308946209722031E-4</v>
      </c>
      <c r="G64" s="20">
        <f t="shared" si="5"/>
        <v>-0.27308946209722029</v>
      </c>
      <c r="H64" s="10">
        <f t="shared" si="9"/>
        <v>2.5453881811085302E-12</v>
      </c>
      <c r="I64" s="8">
        <f t="shared" si="11"/>
        <v>0</v>
      </c>
      <c r="J64" s="8">
        <f t="shared" si="12"/>
        <v>9.6264035389270148</v>
      </c>
    </row>
    <row r="65" spans="1:24" x14ac:dyDescent="0.2">
      <c r="A65" s="8">
        <f t="shared" si="10"/>
        <v>4.0000000000000027</v>
      </c>
      <c r="B65" s="9">
        <f t="shared" si="2"/>
        <v>2.1972656250000003E-6</v>
      </c>
      <c r="C65" s="9">
        <f t="shared" si="3"/>
        <v>0</v>
      </c>
      <c r="D65" s="48">
        <f t="shared" si="0"/>
        <v>2.1972656250000003E-6</v>
      </c>
      <c r="E65" s="8">
        <f t="shared" si="4"/>
        <v>9.9999999999999995E-7</v>
      </c>
      <c r="F65" s="32">
        <f t="shared" si="8"/>
        <v>-2.7308946209722031E-4</v>
      </c>
      <c r="G65" s="20">
        <f t="shared" si="5"/>
        <v>-0.27308946209722029</v>
      </c>
      <c r="H65" s="10">
        <f t="shared" si="9"/>
        <v>2.5453881811085302E-12</v>
      </c>
      <c r="I65" s="8">
        <f t="shared" si="11"/>
        <v>0</v>
      </c>
      <c r="J65" s="8">
        <f t="shared" si="12"/>
        <v>9.8312206354999301</v>
      </c>
    </row>
    <row r="66" spans="1:24" x14ac:dyDescent="0.2">
      <c r="A66" s="8">
        <f t="shared" si="10"/>
        <v>4.0833333333333357</v>
      </c>
      <c r="B66" s="9">
        <f t="shared" si="2"/>
        <v>2.1972656250000003E-6</v>
      </c>
      <c r="C66" s="9">
        <f t="shared" si="3"/>
        <v>0</v>
      </c>
      <c r="D66" s="48">
        <f t="shared" si="0"/>
        <v>2.1972656250000003E-6</v>
      </c>
      <c r="E66" s="8">
        <f t="shared" si="4"/>
        <v>9.9999999999999995E-7</v>
      </c>
      <c r="F66" s="32">
        <f t="shared" si="8"/>
        <v>-2.7308946209722031E-4</v>
      </c>
      <c r="G66" s="20">
        <f t="shared" si="5"/>
        <v>-0.27308946209722029</v>
      </c>
      <c r="H66" s="10">
        <f t="shared" si="9"/>
        <v>2.5453881811085302E-12</v>
      </c>
      <c r="I66" s="8">
        <f t="shared" si="11"/>
        <v>0</v>
      </c>
      <c r="J66" s="8">
        <f t="shared" si="12"/>
        <v>10.036037732072845</v>
      </c>
      <c r="U66" s="21"/>
      <c r="V66" s="30" t="s">
        <v>33</v>
      </c>
      <c r="W66" s="33"/>
      <c r="X66" s="22"/>
    </row>
    <row r="67" spans="1:24" x14ac:dyDescent="0.2">
      <c r="A67" s="8">
        <f t="shared" si="10"/>
        <v>4.1666666666666687</v>
      </c>
      <c r="B67" s="9">
        <f t="shared" si="2"/>
        <v>2.1972656250000003E-6</v>
      </c>
      <c r="C67" s="9">
        <f t="shared" si="3"/>
        <v>0</v>
      </c>
      <c r="D67" s="48">
        <f t="shared" si="0"/>
        <v>2.1972656250000003E-6</v>
      </c>
      <c r="E67" s="8">
        <f t="shared" si="4"/>
        <v>9.9999999999999995E-7</v>
      </c>
      <c r="F67" s="32">
        <f t="shared" si="8"/>
        <v>-2.7308946209722031E-4</v>
      </c>
      <c r="G67" s="20">
        <f t="shared" si="5"/>
        <v>-0.27308946209722029</v>
      </c>
      <c r="H67" s="10">
        <f t="shared" si="9"/>
        <v>2.5453881811085302E-12</v>
      </c>
      <c r="I67" s="8">
        <f t="shared" si="11"/>
        <v>0</v>
      </c>
      <c r="J67" s="8">
        <f t="shared" si="12"/>
        <v>10.240854828645761</v>
      </c>
      <c r="U67" s="23"/>
      <c r="V67" s="24" t="s">
        <v>26</v>
      </c>
      <c r="W67" s="24" t="s">
        <v>27</v>
      </c>
      <c r="X67" s="27"/>
    </row>
    <row r="68" spans="1:24" x14ac:dyDescent="0.2">
      <c r="A68" s="8">
        <f t="shared" si="10"/>
        <v>4.2500000000000018</v>
      </c>
      <c r="B68" s="9">
        <f t="shared" si="2"/>
        <v>2.1972656250000003E-6</v>
      </c>
      <c r="C68" s="9">
        <f t="shared" si="3"/>
        <v>0</v>
      </c>
      <c r="D68" s="48">
        <f t="shared" si="0"/>
        <v>2.1972656250000003E-6</v>
      </c>
      <c r="E68" s="8">
        <f t="shared" si="4"/>
        <v>9.9999999999999995E-7</v>
      </c>
      <c r="F68" s="32">
        <f t="shared" si="8"/>
        <v>-2.7308946209722031E-4</v>
      </c>
      <c r="G68" s="20">
        <f t="shared" si="5"/>
        <v>-0.27308946209722029</v>
      </c>
      <c r="H68" s="10">
        <f t="shared" si="9"/>
        <v>2.5453881811085302E-12</v>
      </c>
      <c r="I68" s="8">
        <f t="shared" si="11"/>
        <v>0</v>
      </c>
      <c r="J68" s="8">
        <f t="shared" si="12"/>
        <v>10.445671925218676</v>
      </c>
      <c r="U68" s="23"/>
      <c r="V68" s="25">
        <v>45</v>
      </c>
      <c r="W68" s="25">
        <v>1</v>
      </c>
      <c r="X68" s="27"/>
    </row>
    <row r="69" spans="1:24" x14ac:dyDescent="0.2">
      <c r="A69" s="8">
        <f t="shared" si="10"/>
        <v>4.3333333333333348</v>
      </c>
      <c r="B69" s="9">
        <f t="shared" si="2"/>
        <v>2.1972656250000003E-6</v>
      </c>
      <c r="C69" s="9">
        <f t="shared" si="3"/>
        <v>0</v>
      </c>
      <c r="D69" s="48">
        <f t="shared" si="0"/>
        <v>2.1972656250000003E-6</v>
      </c>
      <c r="E69" s="8">
        <f t="shared" si="4"/>
        <v>9.9999999999999995E-7</v>
      </c>
      <c r="F69" s="32">
        <f t="shared" si="8"/>
        <v>-2.7308946209722031E-4</v>
      </c>
      <c r="G69" s="20">
        <f t="shared" si="5"/>
        <v>-0.27308946209722029</v>
      </c>
      <c r="H69" s="10">
        <f t="shared" si="9"/>
        <v>2.5453881811085302E-12</v>
      </c>
      <c r="I69" s="8">
        <f t="shared" si="11"/>
        <v>0</v>
      </c>
      <c r="J69" s="8">
        <f t="shared" si="12"/>
        <v>10.650489021791591</v>
      </c>
      <c r="U69" s="23"/>
      <c r="V69" s="26"/>
      <c r="W69" s="26"/>
      <c r="X69" s="27"/>
    </row>
    <row r="70" spans="1:24" x14ac:dyDescent="0.2">
      <c r="A70" s="8">
        <f t="shared" si="10"/>
        <v>4.4166666666666679</v>
      </c>
      <c r="B70" s="9">
        <f t="shared" si="2"/>
        <v>2.1972656250000003E-6</v>
      </c>
      <c r="C70" s="9">
        <f t="shared" si="3"/>
        <v>0</v>
      </c>
      <c r="D70" s="48">
        <f t="shared" si="0"/>
        <v>2.1972656250000003E-6</v>
      </c>
      <c r="E70" s="8">
        <f t="shared" si="4"/>
        <v>9.9999999999999995E-7</v>
      </c>
      <c r="F70" s="32">
        <f t="shared" si="8"/>
        <v>-2.7308946209722031E-4</v>
      </c>
      <c r="G70" s="20">
        <f t="shared" si="5"/>
        <v>-0.27308946209722029</v>
      </c>
      <c r="H70" s="10">
        <f t="shared" si="9"/>
        <v>2.5453881811085302E-12</v>
      </c>
      <c r="I70" s="8">
        <f t="shared" si="11"/>
        <v>0</v>
      </c>
      <c r="J70" s="8">
        <f t="shared" si="12"/>
        <v>10.855306118364506</v>
      </c>
      <c r="U70" s="23"/>
      <c r="V70" s="26"/>
      <c r="W70" s="26"/>
      <c r="X70" s="27"/>
    </row>
    <row r="71" spans="1:24" ht="15.75" x14ac:dyDescent="0.25">
      <c r="A71" s="8">
        <f t="shared" si="10"/>
        <v>4.5000000000000009</v>
      </c>
      <c r="B71" s="9">
        <f t="shared" si="2"/>
        <v>2.1972656250000003E-6</v>
      </c>
      <c r="C71" s="9">
        <f t="shared" si="3"/>
        <v>0</v>
      </c>
      <c r="D71" s="48">
        <f t="shared" si="0"/>
        <v>2.1972656250000003E-6</v>
      </c>
      <c r="E71" s="8">
        <f t="shared" si="4"/>
        <v>9.9999999999999995E-7</v>
      </c>
      <c r="F71" s="32">
        <f t="shared" si="8"/>
        <v>-2.7308946209722031E-4</v>
      </c>
      <c r="G71" s="20">
        <f t="shared" si="5"/>
        <v>-0.27308946209722029</v>
      </c>
      <c r="H71" s="10">
        <f t="shared" si="9"/>
        <v>2.5453881811085302E-12</v>
      </c>
      <c r="I71" s="8">
        <f t="shared" si="11"/>
        <v>0</v>
      </c>
      <c r="J71" s="8">
        <f t="shared" si="12"/>
        <v>11.060123214937422</v>
      </c>
      <c r="U71" s="36" t="s">
        <v>36</v>
      </c>
      <c r="V71" s="35" t="s">
        <v>35</v>
      </c>
      <c r="W71" s="26"/>
      <c r="X71" s="39" t="s">
        <v>29</v>
      </c>
    </row>
    <row r="72" spans="1:24" x14ac:dyDescent="0.2">
      <c r="A72" s="8">
        <f t="shared" si="10"/>
        <v>4.5833333333333339</v>
      </c>
      <c r="B72" s="9">
        <f t="shared" si="2"/>
        <v>2.6855468750000003E-6</v>
      </c>
      <c r="C72" s="9">
        <f t="shared" si="3"/>
        <v>0</v>
      </c>
      <c r="D72" s="48">
        <f t="shared" si="0"/>
        <v>2.6855468750000003E-6</v>
      </c>
      <c r="E72" s="8">
        <f t="shared" si="4"/>
        <v>9.9999999999999995E-7</v>
      </c>
      <c r="F72" s="32">
        <f t="shared" si="8"/>
        <v>-2.7308946209722031E-4</v>
      </c>
      <c r="G72" s="20">
        <f t="shared" si="5"/>
        <v>-0.27308946209722029</v>
      </c>
      <c r="H72" s="10">
        <f t="shared" si="9"/>
        <v>2.5453881811085302E-12</v>
      </c>
      <c r="I72" s="8">
        <f t="shared" si="11"/>
        <v>0</v>
      </c>
      <c r="J72" s="8">
        <f t="shared" si="12"/>
        <v>11.264940311510337</v>
      </c>
      <c r="U72" s="23">
        <v>-45</v>
      </c>
      <c r="V72" s="37">
        <f>(1+EXP(-(U72-displ)/9*sharpness))^(-alpha)</f>
        <v>6.6928509242848554E-3</v>
      </c>
      <c r="W72" s="26"/>
      <c r="X72" s="40">
        <f>V72*$D$4</f>
        <v>-2.409426332742548E-2</v>
      </c>
    </row>
    <row r="73" spans="1:24" x14ac:dyDescent="0.2">
      <c r="A73" s="8">
        <f t="shared" si="10"/>
        <v>4.666666666666667</v>
      </c>
      <c r="B73" s="9">
        <f t="shared" si="2"/>
        <v>2.6855468750000003E-6</v>
      </c>
      <c r="C73" s="9">
        <f t="shared" si="3"/>
        <v>0</v>
      </c>
      <c r="D73" s="48">
        <f t="shared" si="0"/>
        <v>2.6855468750000003E-6</v>
      </c>
      <c r="E73" s="8">
        <f t="shared" si="4"/>
        <v>9.9999999999999995E-7</v>
      </c>
      <c r="F73" s="32">
        <f t="shared" si="8"/>
        <v>-2.7308946209722031E-4</v>
      </c>
      <c r="G73" s="20">
        <f t="shared" si="5"/>
        <v>-0.27308946209722029</v>
      </c>
      <c r="H73" s="10">
        <f t="shared" si="9"/>
        <v>2.5453881811085302E-12</v>
      </c>
      <c r="I73" s="8">
        <f t="shared" si="11"/>
        <v>0</v>
      </c>
      <c r="J73" s="8">
        <f t="shared" si="12"/>
        <v>11.469757408083252</v>
      </c>
      <c r="U73" s="23">
        <f>U72+9</f>
        <v>-36</v>
      </c>
      <c r="V73" s="37">
        <f t="shared" ref="V73:V87" si="13">(1+EXP(-(U73-displ)/9*sharpness))^(-alpha)</f>
        <v>1.098694263059318E-2</v>
      </c>
      <c r="W73" s="26"/>
      <c r="X73" s="40">
        <f t="shared" ref="X73:X85" si="14">V73*$D$4</f>
        <v>-3.9552993470135446E-2</v>
      </c>
    </row>
    <row r="74" spans="1:24" x14ac:dyDescent="0.2">
      <c r="A74" s="8">
        <f t="shared" si="10"/>
        <v>4.75</v>
      </c>
      <c r="B74" s="9">
        <f t="shared" si="2"/>
        <v>2.6855468750000003E-6</v>
      </c>
      <c r="C74" s="9">
        <f t="shared" si="3"/>
        <v>0</v>
      </c>
      <c r="D74" s="48">
        <f t="shared" si="0"/>
        <v>2.6855468750000003E-6</v>
      </c>
      <c r="E74" s="8">
        <f t="shared" si="4"/>
        <v>9.9999999999999995E-7</v>
      </c>
      <c r="F74" s="32">
        <f t="shared" si="8"/>
        <v>-2.7308946209722031E-4</v>
      </c>
      <c r="G74" s="20">
        <f t="shared" si="5"/>
        <v>-0.27308946209722029</v>
      </c>
      <c r="H74" s="10">
        <f t="shared" si="9"/>
        <v>2.5453881811085302E-12</v>
      </c>
      <c r="I74" s="8">
        <f t="shared" si="11"/>
        <v>0</v>
      </c>
      <c r="J74" s="8">
        <f t="shared" si="12"/>
        <v>11.674574504656167</v>
      </c>
      <c r="L74" s="53" t="s">
        <v>59</v>
      </c>
      <c r="M74" s="54"/>
      <c r="N74" s="54"/>
      <c r="O74" s="54"/>
      <c r="P74" s="54"/>
      <c r="Q74" s="54"/>
      <c r="R74" s="54"/>
      <c r="S74" s="55"/>
      <c r="U74" s="23">
        <f t="shared" ref="U74:U87" si="15">U73+9</f>
        <v>-27</v>
      </c>
      <c r="V74" s="37">
        <f t="shared" si="13"/>
        <v>1.7986209962091559E-2</v>
      </c>
      <c r="W74" s="26"/>
      <c r="X74" s="40">
        <f t="shared" si="14"/>
        <v>-6.4750355863529618E-2</v>
      </c>
    </row>
    <row r="75" spans="1:24" ht="15.75" x14ac:dyDescent="0.25">
      <c r="A75" s="8">
        <f t="shared" si="10"/>
        <v>4.833333333333333</v>
      </c>
      <c r="B75" s="9">
        <f t="shared" si="2"/>
        <v>2.6855468750000003E-6</v>
      </c>
      <c r="C75" s="9">
        <f t="shared" si="3"/>
        <v>0</v>
      </c>
      <c r="D75" s="48">
        <f t="shared" si="0"/>
        <v>2.6855468750000003E-6</v>
      </c>
      <c r="E75" s="8">
        <f t="shared" si="4"/>
        <v>9.9999999999999995E-7</v>
      </c>
      <c r="F75" s="32">
        <f t="shared" si="8"/>
        <v>-2.7308946209722031E-4</v>
      </c>
      <c r="G75" s="20">
        <f t="shared" si="5"/>
        <v>-0.27308946209722029</v>
      </c>
      <c r="H75" s="10">
        <f t="shared" si="9"/>
        <v>2.5453881811085302E-12</v>
      </c>
      <c r="I75" s="8">
        <f t="shared" si="11"/>
        <v>0</v>
      </c>
      <c r="J75" s="8">
        <f t="shared" si="12"/>
        <v>11.879391601229083</v>
      </c>
      <c r="L75" s="56" t="s">
        <v>58</v>
      </c>
      <c r="M75" s="57"/>
      <c r="N75" s="57"/>
      <c r="O75" s="57"/>
      <c r="P75" s="57"/>
      <c r="Q75" s="34" t="s">
        <v>34</v>
      </c>
      <c r="R75" s="57"/>
      <c r="S75" s="52" t="s">
        <v>56</v>
      </c>
      <c r="U75" s="23">
        <f t="shared" si="15"/>
        <v>-18</v>
      </c>
      <c r="V75" s="37">
        <f t="shared" si="13"/>
        <v>2.9312230751356319E-2</v>
      </c>
      <c r="W75" s="26"/>
      <c r="X75" s="40">
        <f t="shared" si="14"/>
        <v>-0.10552403070488275</v>
      </c>
    </row>
    <row r="76" spans="1:24" ht="14.25" x14ac:dyDescent="0.2">
      <c r="A76" s="8">
        <f t="shared" si="10"/>
        <v>4.9166666666666661</v>
      </c>
      <c r="B76" s="9">
        <f t="shared" si="2"/>
        <v>2.6855468750000003E-6</v>
      </c>
      <c r="C76" s="9">
        <f t="shared" si="3"/>
        <v>0</v>
      </c>
      <c r="D76" s="48">
        <f t="shared" si="0"/>
        <v>2.6855468750000003E-6</v>
      </c>
      <c r="E76" s="8">
        <f t="shared" si="4"/>
        <v>9.9999999999999995E-7</v>
      </c>
      <c r="F76" s="32">
        <f t="shared" si="8"/>
        <v>-2.7308946209722031E-4</v>
      </c>
      <c r="G76" s="20">
        <f t="shared" si="5"/>
        <v>-0.27308946209722029</v>
      </c>
      <c r="H76" s="10">
        <f t="shared" si="9"/>
        <v>2.5453881811085302E-12</v>
      </c>
      <c r="I76" s="8">
        <f t="shared" si="11"/>
        <v>0</v>
      </c>
      <c r="J76" s="8">
        <f t="shared" si="12"/>
        <v>12.084208697801998</v>
      </c>
      <c r="L76" s="56"/>
      <c r="M76" s="58"/>
      <c r="N76" s="57"/>
      <c r="O76" s="57"/>
      <c r="P76" s="57"/>
      <c r="Q76" s="57"/>
      <c r="R76" s="57"/>
      <c r="S76" s="59" t="s">
        <v>57</v>
      </c>
      <c r="U76" s="23">
        <f t="shared" si="15"/>
        <v>-9</v>
      </c>
      <c r="V76" s="37">
        <f t="shared" si="13"/>
        <v>4.7425873177566781E-2</v>
      </c>
      <c r="W76" s="26"/>
      <c r="X76" s="40">
        <f t="shared" si="14"/>
        <v>-0.17073314343924043</v>
      </c>
    </row>
    <row r="77" spans="1:24" x14ac:dyDescent="0.2">
      <c r="A77" s="8">
        <f t="shared" si="10"/>
        <v>4.9999999999999991</v>
      </c>
      <c r="B77" s="9">
        <f t="shared" si="2"/>
        <v>2.6855468750000003E-6</v>
      </c>
      <c r="C77" s="9">
        <f t="shared" si="3"/>
        <v>0</v>
      </c>
      <c r="D77" s="48">
        <f t="shared" si="0"/>
        <v>2.6855468750000003E-6</v>
      </c>
      <c r="E77" s="8">
        <f t="shared" si="4"/>
        <v>9.9999999999999995E-7</v>
      </c>
      <c r="F77" s="32">
        <f t="shared" si="8"/>
        <v>-2.7308946209722031E-4</v>
      </c>
      <c r="G77" s="20">
        <f t="shared" si="5"/>
        <v>-0.27308946209722029</v>
      </c>
      <c r="H77" s="10">
        <f t="shared" si="9"/>
        <v>2.5453881811085302E-12</v>
      </c>
      <c r="I77" s="8">
        <f t="shared" si="11"/>
        <v>0</v>
      </c>
      <c r="J77" s="8">
        <f t="shared" si="12"/>
        <v>12.289025794374913</v>
      </c>
      <c r="L77" s="56" t="s">
        <v>31</v>
      </c>
      <c r="M77" s="58"/>
      <c r="N77" s="57"/>
      <c r="O77" s="57">
        <v>10970</v>
      </c>
      <c r="P77" s="57" t="s">
        <v>32</v>
      </c>
      <c r="Q77" s="57"/>
      <c r="R77" s="57"/>
      <c r="S77" s="60"/>
      <c r="U77" s="23">
        <f t="shared" si="15"/>
        <v>0</v>
      </c>
      <c r="V77" s="37">
        <f t="shared" si="13"/>
        <v>7.5858180021243546E-2</v>
      </c>
      <c r="W77" s="26"/>
      <c r="X77" s="40">
        <f t="shared" si="14"/>
        <v>-0.27308944807647678</v>
      </c>
    </row>
    <row r="78" spans="1:24" x14ac:dyDescent="0.2">
      <c r="A78" s="8">
        <f t="shared" si="10"/>
        <v>5.0833333333333321</v>
      </c>
      <c r="B78" s="9">
        <f t="shared" si="2"/>
        <v>2.6855468750000003E-6</v>
      </c>
      <c r="C78" s="9">
        <f t="shared" si="3"/>
        <v>0</v>
      </c>
      <c r="D78" s="48">
        <f t="shared" si="0"/>
        <v>2.6855468750000003E-6</v>
      </c>
      <c r="E78" s="8">
        <f t="shared" si="4"/>
        <v>9.9999999999999995E-7</v>
      </c>
      <c r="F78" s="32">
        <f t="shared" si="8"/>
        <v>-2.7308946209722031E-4</v>
      </c>
      <c r="G78" s="20">
        <f t="shared" si="5"/>
        <v>-0.27308946209722029</v>
      </c>
      <c r="H78" s="10">
        <f t="shared" si="9"/>
        <v>2.5453881811085302E-12</v>
      </c>
      <c r="I78" s="8">
        <f t="shared" si="11"/>
        <v>0</v>
      </c>
      <c r="J78" s="8">
        <f t="shared" si="12"/>
        <v>12.493842890947828</v>
      </c>
      <c r="L78" s="56"/>
      <c r="M78" s="57"/>
      <c r="N78" s="57"/>
      <c r="O78" s="57"/>
      <c r="P78" s="57"/>
      <c r="Q78" s="57">
        <f>O77-O79</f>
        <v>30</v>
      </c>
      <c r="R78" s="57" t="s">
        <v>32</v>
      </c>
      <c r="S78" s="61">
        <v>0.22</v>
      </c>
      <c r="U78" s="23">
        <f t="shared" si="15"/>
        <v>9</v>
      </c>
      <c r="V78" s="37">
        <f t="shared" si="13"/>
        <v>0.11920292202211755</v>
      </c>
      <c r="W78" s="26"/>
      <c r="X78" s="40">
        <f t="shared" si="14"/>
        <v>-0.4291305192796232</v>
      </c>
    </row>
    <row r="79" spans="1:24" x14ac:dyDescent="0.2">
      <c r="A79" s="8">
        <f t="shared" si="10"/>
        <v>5.1666666666666652</v>
      </c>
      <c r="B79" s="9">
        <f t="shared" si="2"/>
        <v>2.6855468750000003E-6</v>
      </c>
      <c r="C79" s="9">
        <f t="shared" si="3"/>
        <v>0</v>
      </c>
      <c r="D79" s="48">
        <f t="shared" si="0"/>
        <v>2.6855468750000003E-6</v>
      </c>
      <c r="E79" s="8">
        <f t="shared" si="4"/>
        <v>9.9999999999999995E-7</v>
      </c>
      <c r="F79" s="32">
        <f t="shared" si="8"/>
        <v>-2.7308946209722031E-4</v>
      </c>
      <c r="G79" s="20">
        <f t="shared" si="5"/>
        <v>-0.27308946209722029</v>
      </c>
      <c r="H79" s="10">
        <f t="shared" si="9"/>
        <v>2.5453881811085302E-12</v>
      </c>
      <c r="I79" s="8">
        <f t="shared" si="11"/>
        <v>0</v>
      </c>
      <c r="J79" s="8">
        <f t="shared" si="12"/>
        <v>12.698659987520744</v>
      </c>
      <c r="L79" s="56">
        <f>1668</f>
        <v>1668</v>
      </c>
      <c r="M79" s="62" t="s">
        <v>41</v>
      </c>
      <c r="N79" s="63" t="s">
        <v>37</v>
      </c>
      <c r="O79" s="57">
        <v>10940</v>
      </c>
      <c r="P79" s="57" t="s">
        <v>32</v>
      </c>
      <c r="Q79" s="57"/>
      <c r="R79" s="57"/>
      <c r="S79" s="61"/>
      <c r="U79" s="23">
        <f t="shared" si="15"/>
        <v>18</v>
      </c>
      <c r="V79" s="37">
        <f>(1+EXP(-(U79-displ)/9*sharpness))^(-alpha)</f>
        <v>0.18242552380635635</v>
      </c>
      <c r="W79" s="26"/>
      <c r="X79" s="40">
        <f>V79*$D$4</f>
        <v>-0.65673188570288288</v>
      </c>
    </row>
    <row r="80" spans="1:24" x14ac:dyDescent="0.2">
      <c r="A80" s="8">
        <f t="shared" si="10"/>
        <v>5.2499999999999982</v>
      </c>
      <c r="B80" s="9">
        <f t="shared" si="2"/>
        <v>2.6855468750000003E-6</v>
      </c>
      <c r="C80" s="9">
        <f t="shared" si="3"/>
        <v>0</v>
      </c>
      <c r="D80" s="48">
        <f t="shared" si="0"/>
        <v>2.6855468750000003E-6</v>
      </c>
      <c r="E80" s="8">
        <f t="shared" si="4"/>
        <v>9.9999999999999995E-7</v>
      </c>
      <c r="F80" s="32">
        <f t="shared" si="8"/>
        <v>-2.7308946209722031E-4</v>
      </c>
      <c r="G80" s="20">
        <f t="shared" si="5"/>
        <v>-0.27308946209722029</v>
      </c>
      <c r="H80" s="10">
        <f t="shared" si="9"/>
        <v>2.5453881811085302E-12</v>
      </c>
      <c r="I80" s="8">
        <f t="shared" si="11"/>
        <v>0</v>
      </c>
      <c r="J80" s="8">
        <f t="shared" si="12"/>
        <v>12.903477084093659</v>
      </c>
      <c r="L80" s="56"/>
      <c r="M80" s="57"/>
      <c r="N80" s="57"/>
      <c r="O80" s="57"/>
      <c r="P80" s="57"/>
      <c r="Q80" s="57">
        <f>O79-O81</f>
        <v>410</v>
      </c>
      <c r="R80" s="57" t="s">
        <v>32</v>
      </c>
      <c r="S80" s="61">
        <v>2.95</v>
      </c>
      <c r="U80" s="23">
        <f t="shared" si="15"/>
        <v>27</v>
      </c>
      <c r="V80" s="37">
        <f t="shared" si="13"/>
        <v>0.2689414213699951</v>
      </c>
      <c r="W80" s="26"/>
      <c r="X80" s="40">
        <f t="shared" si="14"/>
        <v>-0.9681891169319824</v>
      </c>
    </row>
    <row r="81" spans="1:24" x14ac:dyDescent="0.2">
      <c r="A81" s="8">
        <f t="shared" si="10"/>
        <v>5.3333333333333313</v>
      </c>
      <c r="B81" s="9">
        <f t="shared" si="2"/>
        <v>2.6855468750000003E-6</v>
      </c>
      <c r="C81" s="9">
        <f t="shared" si="3"/>
        <v>0</v>
      </c>
      <c r="D81" s="48">
        <f t="shared" ref="D81:D144" si="16">B81</f>
        <v>2.6855468750000003E-6</v>
      </c>
      <c r="E81" s="8">
        <f t="shared" si="4"/>
        <v>9.9999999999999995E-7</v>
      </c>
      <c r="F81" s="32">
        <f t="shared" si="8"/>
        <v>-2.7308946209722031E-4</v>
      </c>
      <c r="G81" s="20">
        <f t="shared" si="5"/>
        <v>-0.27308946209722029</v>
      </c>
      <c r="H81" s="10">
        <f t="shared" si="9"/>
        <v>2.5453881811085302E-12</v>
      </c>
      <c r="I81" s="8">
        <f t="shared" si="11"/>
        <v>0</v>
      </c>
      <c r="J81" s="8">
        <f t="shared" si="12"/>
        <v>13.108294180666574</v>
      </c>
      <c r="L81" s="56">
        <f>1668+L79</f>
        <v>3336</v>
      </c>
      <c r="M81" s="62" t="s">
        <v>41</v>
      </c>
      <c r="N81" s="63" t="s">
        <v>38</v>
      </c>
      <c r="O81" s="57">
        <v>10530</v>
      </c>
      <c r="P81" s="57" t="s">
        <v>32</v>
      </c>
      <c r="Q81" s="57"/>
      <c r="R81" s="57"/>
      <c r="S81" s="61"/>
      <c r="U81" s="23">
        <f t="shared" si="15"/>
        <v>36</v>
      </c>
      <c r="V81" s="37">
        <f t="shared" si="13"/>
        <v>0.37754066879814541</v>
      </c>
      <c r="W81" s="26"/>
      <c r="X81" s="40">
        <f t="shared" si="14"/>
        <v>-1.3591464076733235</v>
      </c>
    </row>
    <row r="82" spans="1:24" x14ac:dyDescent="0.2">
      <c r="A82" s="8">
        <f t="shared" si="10"/>
        <v>5.4166666666666643</v>
      </c>
      <c r="B82" s="9">
        <f t="shared" ref="B82:B145" si="17">B81+((I81+dp_dy*(1+EXP(-(ABS(E81)-displ)/9*sharpness))^(-alpha)/(H81*rho))/H81*SIN(H81*time_step*3600)-J81/H81*COS(H81*time_step*3600)-dp_dy*(1+EXP(-(ABS(E81)-displ)/9*sharpness))^(-alpha)*time_step*3600/(H81*rho)+J81/H81)/1000</f>
        <v>2.6855468750000003E-6</v>
      </c>
      <c r="C82" s="9">
        <f t="shared" ref="C82:C145" si="18">C81+((I81+dp_dy*(1+EXP(-(ABS(E81)-displ)/9*sharpness))^(-alpha)/(H81*rho))/H81*COS(H81*time_step*3600)+J81/H81*SIN(H81*time_step*3600)-(I81+dp_dy*(1+EXP(-(ABS(E81)-displ)/9*sharpness))^(-alpha)/(H81*rho))/H81)/1000</f>
        <v>0</v>
      </c>
      <c r="D82" s="48">
        <f t="shared" si="16"/>
        <v>2.6855468750000003E-6</v>
      </c>
      <c r="E82" s="8">
        <f t="shared" ref="E82:E145" si="19">360*(init_km_from_eq+C82)/(2*PI()*6.37*10^3)</f>
        <v>9.9999999999999995E-7</v>
      </c>
      <c r="F82" s="32">
        <f t="shared" si="8"/>
        <v>-2.7308946209722031E-4</v>
      </c>
      <c r="G82" s="20">
        <f t="shared" ref="G82:G145" si="20">F82*10^5/100</f>
        <v>-0.27308946209722029</v>
      </c>
      <c r="H82" s="10">
        <f t="shared" si="9"/>
        <v>2.5453881811085302E-12</v>
      </c>
      <c r="I82" s="8">
        <f t="shared" si="11"/>
        <v>0</v>
      </c>
      <c r="J82" s="8">
        <f t="shared" si="12"/>
        <v>13.313111277239489</v>
      </c>
      <c r="L82" s="56"/>
      <c r="M82" s="57"/>
      <c r="N82" s="57"/>
      <c r="O82" s="57"/>
      <c r="P82" s="57"/>
      <c r="Q82" s="57">
        <f>O81-O83</f>
        <v>430</v>
      </c>
      <c r="R82" s="57" t="s">
        <v>32</v>
      </c>
      <c r="S82" s="61">
        <v>3.1</v>
      </c>
      <c r="U82" s="23">
        <f t="shared" si="15"/>
        <v>45</v>
      </c>
      <c r="V82" s="37">
        <f t="shared" si="13"/>
        <v>0.5</v>
      </c>
      <c r="W82" s="26"/>
      <c r="X82" s="40">
        <f t="shared" si="14"/>
        <v>-1.8</v>
      </c>
    </row>
    <row r="83" spans="1:24" x14ac:dyDescent="0.2">
      <c r="A83" s="8">
        <f t="shared" si="10"/>
        <v>5.4999999999999973</v>
      </c>
      <c r="B83" s="9">
        <f t="shared" si="17"/>
        <v>2.6855468750000003E-6</v>
      </c>
      <c r="C83" s="9">
        <f t="shared" si="18"/>
        <v>0</v>
      </c>
      <c r="D83" s="48">
        <f t="shared" si="16"/>
        <v>2.6855468750000003E-6</v>
      </c>
      <c r="E83" s="8">
        <f t="shared" si="19"/>
        <v>9.9999999999999995E-7</v>
      </c>
      <c r="F83" s="32">
        <f t="shared" ref="F83:F146" si="21">dp_dy*(1+EXP(-(ABS(E82)-displ)/9*sharpness))^(-alpha)</f>
        <v>-2.7308946209722031E-4</v>
      </c>
      <c r="G83" s="20">
        <f t="shared" si="20"/>
        <v>-0.27308946209722029</v>
      </c>
      <c r="H83" s="10">
        <f t="shared" ref="H83:H146" si="22">2*7.292*10^(-5)*SIN(E83*PI()/180)</f>
        <v>2.5453881811085302E-12</v>
      </c>
      <c r="I83" s="8">
        <f t="shared" si="11"/>
        <v>0</v>
      </c>
      <c r="J83" s="8">
        <f t="shared" si="12"/>
        <v>13.517928373812405</v>
      </c>
      <c r="L83" s="56">
        <f>1668+L81</f>
        <v>5004</v>
      </c>
      <c r="M83" s="62" t="s">
        <v>41</v>
      </c>
      <c r="N83" s="63" t="s">
        <v>39</v>
      </c>
      <c r="O83" s="57">
        <v>10100</v>
      </c>
      <c r="P83" s="57" t="s">
        <v>32</v>
      </c>
      <c r="Q83" s="57"/>
      <c r="R83" s="57"/>
      <c r="S83" s="61"/>
      <c r="U83" s="23">
        <f t="shared" si="15"/>
        <v>54</v>
      </c>
      <c r="V83" s="37">
        <f t="shared" si="13"/>
        <v>0.62245933120185459</v>
      </c>
      <c r="W83" s="26"/>
      <c r="X83" s="40">
        <f t="shared" si="14"/>
        <v>-2.2408535923266766</v>
      </c>
    </row>
    <row r="84" spans="1:24" x14ac:dyDescent="0.2">
      <c r="A84" s="8">
        <f t="shared" si="10"/>
        <v>5.5833333333333304</v>
      </c>
      <c r="B84" s="9">
        <f t="shared" si="17"/>
        <v>2.6855468750000003E-6</v>
      </c>
      <c r="C84" s="9">
        <f t="shared" si="18"/>
        <v>0</v>
      </c>
      <c r="D84" s="48">
        <f t="shared" si="16"/>
        <v>2.6855468750000003E-6</v>
      </c>
      <c r="E84" s="8">
        <f t="shared" si="19"/>
        <v>9.9999999999999995E-7</v>
      </c>
      <c r="F84" s="32">
        <f t="shared" si="21"/>
        <v>-2.7308946209722031E-4</v>
      </c>
      <c r="G84" s="20">
        <f t="shared" si="20"/>
        <v>-0.27308946209722029</v>
      </c>
      <c r="H84" s="10">
        <f t="shared" si="22"/>
        <v>2.5453881811085302E-12</v>
      </c>
      <c r="I84" s="8">
        <f t="shared" si="11"/>
        <v>0</v>
      </c>
      <c r="J84" s="8">
        <f t="shared" si="12"/>
        <v>13.72274547038532</v>
      </c>
      <c r="L84" s="56"/>
      <c r="M84" s="57"/>
      <c r="N84" s="57"/>
      <c r="O84" s="57"/>
      <c r="P84" s="57"/>
      <c r="Q84" s="57">
        <f>O83-O85</f>
        <v>500</v>
      </c>
      <c r="R84" s="57" t="s">
        <v>32</v>
      </c>
      <c r="S84" s="61">
        <v>3.6</v>
      </c>
      <c r="U84" s="23">
        <f t="shared" si="15"/>
        <v>63</v>
      </c>
      <c r="V84" s="37">
        <f t="shared" si="13"/>
        <v>0.7310585786300049</v>
      </c>
      <c r="W84" s="26"/>
      <c r="X84" s="40">
        <f t="shared" si="14"/>
        <v>-2.6318108830680176</v>
      </c>
    </row>
    <row r="85" spans="1:24" x14ac:dyDescent="0.2">
      <c r="A85" s="8">
        <f t="shared" si="10"/>
        <v>5.6666666666666634</v>
      </c>
      <c r="B85" s="9">
        <f t="shared" si="17"/>
        <v>2.6855468750000003E-6</v>
      </c>
      <c r="C85" s="9">
        <f t="shared" si="18"/>
        <v>0</v>
      </c>
      <c r="D85" s="48">
        <f t="shared" si="16"/>
        <v>2.6855468750000003E-6</v>
      </c>
      <c r="E85" s="8">
        <f t="shared" si="19"/>
        <v>9.9999999999999995E-7</v>
      </c>
      <c r="F85" s="32">
        <f t="shared" si="21"/>
        <v>-2.7308946209722031E-4</v>
      </c>
      <c r="G85" s="20">
        <f t="shared" si="20"/>
        <v>-0.27308946209722029</v>
      </c>
      <c r="H85" s="10">
        <f t="shared" si="22"/>
        <v>2.5453881811085302E-12</v>
      </c>
      <c r="I85" s="8">
        <f t="shared" si="11"/>
        <v>0</v>
      </c>
      <c r="J85" s="8">
        <f t="shared" si="12"/>
        <v>13.927562566958235</v>
      </c>
      <c r="L85" s="56">
        <f>1668+L83</f>
        <v>6672</v>
      </c>
      <c r="M85" s="62" t="s">
        <v>41</v>
      </c>
      <c r="N85" s="63" t="s">
        <v>40</v>
      </c>
      <c r="O85" s="57">
        <v>9600</v>
      </c>
      <c r="P85" s="57" t="s">
        <v>32</v>
      </c>
      <c r="Q85" s="57"/>
      <c r="R85" s="57"/>
      <c r="S85" s="64"/>
      <c r="U85" s="23">
        <f t="shared" si="15"/>
        <v>72</v>
      </c>
      <c r="V85" s="37">
        <f t="shared" si="13"/>
        <v>0.81757447619364365</v>
      </c>
      <c r="W85" s="26"/>
      <c r="X85" s="40">
        <f t="shared" si="14"/>
        <v>-2.9432681142971173</v>
      </c>
    </row>
    <row r="86" spans="1:24" x14ac:dyDescent="0.2">
      <c r="A86" s="8">
        <f t="shared" si="10"/>
        <v>5.7499999999999964</v>
      </c>
      <c r="B86" s="9">
        <f t="shared" si="17"/>
        <v>2.6855468750000003E-6</v>
      </c>
      <c r="C86" s="9">
        <f t="shared" si="18"/>
        <v>0</v>
      </c>
      <c r="D86" s="48">
        <f t="shared" si="16"/>
        <v>2.6855468750000003E-6</v>
      </c>
      <c r="E86" s="8">
        <f t="shared" si="19"/>
        <v>9.9999999999999995E-7</v>
      </c>
      <c r="F86" s="32">
        <f t="shared" si="21"/>
        <v>-2.7308946209722031E-4</v>
      </c>
      <c r="G86" s="20">
        <f t="shared" si="20"/>
        <v>-0.27308946209722029</v>
      </c>
      <c r="H86" s="10">
        <f t="shared" si="22"/>
        <v>2.5453881811085302E-12</v>
      </c>
      <c r="I86" s="8">
        <f t="shared" si="11"/>
        <v>0</v>
      </c>
      <c r="J86" s="8">
        <f t="shared" si="12"/>
        <v>14.13237966353115</v>
      </c>
      <c r="L86" s="56"/>
      <c r="M86" s="57"/>
      <c r="N86" s="57"/>
      <c r="O86" s="57"/>
      <c r="P86" s="57"/>
      <c r="Q86" s="57"/>
      <c r="R86" s="57"/>
      <c r="S86" s="60"/>
      <c r="U86" s="23">
        <f t="shared" si="15"/>
        <v>81</v>
      </c>
      <c r="V86" s="37">
        <f t="shared" si="13"/>
        <v>0.88079707797788231</v>
      </c>
      <c r="W86" s="26"/>
      <c r="X86" s="40">
        <f>V86*$D$4</f>
        <v>-3.1708694807203766</v>
      </c>
    </row>
    <row r="87" spans="1:24" x14ac:dyDescent="0.2">
      <c r="A87" s="8">
        <f t="shared" si="10"/>
        <v>5.8333333333333295</v>
      </c>
      <c r="B87" s="9">
        <f t="shared" si="17"/>
        <v>2.6855468750000003E-6</v>
      </c>
      <c r="C87" s="9">
        <f t="shared" si="18"/>
        <v>0</v>
      </c>
      <c r="D87" s="48">
        <f t="shared" si="16"/>
        <v>2.6855468750000003E-6</v>
      </c>
      <c r="E87" s="8">
        <f t="shared" si="19"/>
        <v>9.9999999999999995E-7</v>
      </c>
      <c r="F87" s="32">
        <f t="shared" si="21"/>
        <v>-2.7308946209722031E-4</v>
      </c>
      <c r="G87" s="20">
        <f t="shared" si="20"/>
        <v>-0.27308946209722029</v>
      </c>
      <c r="H87" s="10">
        <f t="shared" si="22"/>
        <v>2.5453881811085302E-12</v>
      </c>
      <c r="I87" s="8">
        <f t="shared" si="11"/>
        <v>0</v>
      </c>
      <c r="J87" s="8">
        <f t="shared" si="12"/>
        <v>14.337196760104066</v>
      </c>
      <c r="L87" s="65"/>
      <c r="M87" s="66"/>
      <c r="N87" s="66"/>
      <c r="O87" s="66"/>
      <c r="P87" s="66"/>
      <c r="Q87" s="66"/>
      <c r="R87" s="66"/>
      <c r="S87" s="67"/>
      <c r="U87" s="28">
        <f t="shared" si="15"/>
        <v>90</v>
      </c>
      <c r="V87" s="38">
        <f t="shared" si="13"/>
        <v>0.92414181997875655</v>
      </c>
      <c r="W87" s="29"/>
      <c r="X87" s="41">
        <f>V87*$D$4</f>
        <v>-3.3269105519235236</v>
      </c>
    </row>
    <row r="88" spans="1:24" x14ac:dyDescent="0.2">
      <c r="A88" s="8">
        <f t="shared" si="10"/>
        <v>5.9166666666666625</v>
      </c>
      <c r="B88" s="9">
        <f t="shared" si="17"/>
        <v>2.6855468750000003E-6</v>
      </c>
      <c r="C88" s="9">
        <f t="shared" si="18"/>
        <v>0</v>
      </c>
      <c r="D88" s="48">
        <f t="shared" si="16"/>
        <v>2.6855468750000003E-6</v>
      </c>
      <c r="E88" s="8">
        <f t="shared" si="19"/>
        <v>9.9999999999999995E-7</v>
      </c>
      <c r="F88" s="32">
        <f t="shared" si="21"/>
        <v>-2.7308946209722031E-4</v>
      </c>
      <c r="G88" s="20">
        <f t="shared" si="20"/>
        <v>-0.27308946209722029</v>
      </c>
      <c r="H88" s="10">
        <f t="shared" si="22"/>
        <v>2.5453881811085302E-12</v>
      </c>
      <c r="I88" s="8">
        <f t="shared" si="11"/>
        <v>0</v>
      </c>
      <c r="J88" s="8">
        <f t="shared" si="12"/>
        <v>14.542013856676981</v>
      </c>
    </row>
    <row r="89" spans="1:24" x14ac:dyDescent="0.2">
      <c r="A89" s="8">
        <f t="shared" si="10"/>
        <v>5.9999999999999956</v>
      </c>
      <c r="B89" s="9">
        <f t="shared" si="17"/>
        <v>2.6855468750000003E-6</v>
      </c>
      <c r="C89" s="9">
        <f t="shared" si="18"/>
        <v>0</v>
      </c>
      <c r="D89" s="48">
        <f t="shared" si="16"/>
        <v>2.6855468750000003E-6</v>
      </c>
      <c r="E89" s="8">
        <f t="shared" si="19"/>
        <v>9.9999999999999995E-7</v>
      </c>
      <c r="F89" s="32">
        <f t="shared" si="21"/>
        <v>-2.7308946209722031E-4</v>
      </c>
      <c r="G89" s="20">
        <f t="shared" si="20"/>
        <v>-0.27308946209722029</v>
      </c>
      <c r="H89" s="10">
        <f t="shared" si="22"/>
        <v>2.5453881811085302E-12</v>
      </c>
      <c r="I89" s="8">
        <f t="shared" si="11"/>
        <v>0</v>
      </c>
      <c r="J89" s="8">
        <f t="shared" si="12"/>
        <v>14.746830953249896</v>
      </c>
    </row>
    <row r="90" spans="1:24" x14ac:dyDescent="0.2">
      <c r="A90" s="8">
        <f t="shared" si="10"/>
        <v>6.0833333333333286</v>
      </c>
      <c r="B90" s="9">
        <f t="shared" si="17"/>
        <v>2.6855468750000003E-6</v>
      </c>
      <c r="C90" s="9">
        <f t="shared" si="18"/>
        <v>0</v>
      </c>
      <c r="D90" s="48">
        <f t="shared" si="16"/>
        <v>2.6855468750000003E-6</v>
      </c>
      <c r="E90" s="8">
        <f t="shared" si="19"/>
        <v>9.9999999999999995E-7</v>
      </c>
      <c r="F90" s="32">
        <f t="shared" si="21"/>
        <v>-2.7308946209722031E-4</v>
      </c>
      <c r="G90" s="20">
        <f t="shared" si="20"/>
        <v>-0.27308946209722029</v>
      </c>
      <c r="H90" s="10">
        <f t="shared" si="22"/>
        <v>2.5453881811085302E-12</v>
      </c>
      <c r="I90" s="8">
        <f t="shared" si="11"/>
        <v>0</v>
      </c>
      <c r="J90" s="8">
        <f t="shared" si="12"/>
        <v>14.951648049822811</v>
      </c>
    </row>
    <row r="91" spans="1:24" x14ac:dyDescent="0.2">
      <c r="A91" s="8">
        <f t="shared" si="10"/>
        <v>6.1666666666666616</v>
      </c>
      <c r="B91" s="9">
        <f t="shared" si="17"/>
        <v>2.6855468750000003E-6</v>
      </c>
      <c r="C91" s="9">
        <f t="shared" si="18"/>
        <v>0</v>
      </c>
      <c r="D91" s="48">
        <f t="shared" si="16"/>
        <v>2.6855468750000003E-6</v>
      </c>
      <c r="E91" s="8">
        <f t="shared" si="19"/>
        <v>9.9999999999999995E-7</v>
      </c>
      <c r="F91" s="32">
        <f t="shared" si="21"/>
        <v>-2.7308946209722031E-4</v>
      </c>
      <c r="G91" s="20">
        <f t="shared" si="20"/>
        <v>-0.27308946209722029</v>
      </c>
      <c r="H91" s="10">
        <f t="shared" si="22"/>
        <v>2.5453881811085302E-12</v>
      </c>
      <c r="I91" s="8">
        <f t="shared" si="11"/>
        <v>0</v>
      </c>
      <c r="J91" s="8">
        <f t="shared" si="12"/>
        <v>15.156465146395727</v>
      </c>
    </row>
    <row r="92" spans="1:24" x14ac:dyDescent="0.2">
      <c r="A92" s="8">
        <f t="shared" si="10"/>
        <v>6.2499999999999947</v>
      </c>
      <c r="B92" s="9">
        <f t="shared" si="17"/>
        <v>2.6855468750000003E-6</v>
      </c>
      <c r="C92" s="9">
        <f t="shared" si="18"/>
        <v>0</v>
      </c>
      <c r="D92" s="48">
        <f t="shared" si="16"/>
        <v>2.6855468750000003E-6</v>
      </c>
      <c r="E92" s="8">
        <f t="shared" si="19"/>
        <v>9.9999999999999995E-7</v>
      </c>
      <c r="F92" s="32">
        <f t="shared" si="21"/>
        <v>-2.7308946209722031E-4</v>
      </c>
      <c r="G92" s="20">
        <f t="shared" si="20"/>
        <v>-0.27308946209722029</v>
      </c>
      <c r="H92" s="10">
        <f t="shared" si="22"/>
        <v>2.5453881811085302E-12</v>
      </c>
      <c r="I92" s="8">
        <f t="shared" si="11"/>
        <v>0</v>
      </c>
      <c r="J92" s="8">
        <f t="shared" si="12"/>
        <v>15.361282242968642</v>
      </c>
    </row>
    <row r="93" spans="1:24" x14ac:dyDescent="0.2">
      <c r="A93" s="8">
        <f t="shared" si="10"/>
        <v>6.3333333333333277</v>
      </c>
      <c r="B93" s="9">
        <f t="shared" si="17"/>
        <v>2.6855468750000003E-6</v>
      </c>
      <c r="C93" s="9">
        <f t="shared" si="18"/>
        <v>0</v>
      </c>
      <c r="D93" s="48">
        <f t="shared" si="16"/>
        <v>2.6855468750000003E-6</v>
      </c>
      <c r="E93" s="8">
        <f t="shared" si="19"/>
        <v>9.9999999999999995E-7</v>
      </c>
      <c r="F93" s="32">
        <f t="shared" si="21"/>
        <v>-2.7308946209722031E-4</v>
      </c>
      <c r="G93" s="20">
        <f t="shared" si="20"/>
        <v>-0.27308946209722029</v>
      </c>
      <c r="H93" s="10">
        <f t="shared" si="22"/>
        <v>2.5453881811085302E-12</v>
      </c>
      <c r="I93" s="8">
        <f t="shared" si="11"/>
        <v>0</v>
      </c>
      <c r="J93" s="8">
        <f t="shared" si="12"/>
        <v>15.566099339541557</v>
      </c>
    </row>
    <row r="94" spans="1:24" x14ac:dyDescent="0.2">
      <c r="A94" s="8">
        <f t="shared" si="10"/>
        <v>6.4166666666666607</v>
      </c>
      <c r="B94" s="9">
        <f t="shared" si="17"/>
        <v>2.6855468750000003E-6</v>
      </c>
      <c r="C94" s="9">
        <f t="shared" si="18"/>
        <v>0</v>
      </c>
      <c r="D94" s="48">
        <f t="shared" si="16"/>
        <v>2.6855468750000003E-6</v>
      </c>
      <c r="E94" s="8">
        <f t="shared" si="19"/>
        <v>9.9999999999999995E-7</v>
      </c>
      <c r="F94" s="32">
        <f t="shared" si="21"/>
        <v>-2.7308946209722031E-4</v>
      </c>
      <c r="G94" s="20">
        <f t="shared" si="20"/>
        <v>-0.27308946209722029</v>
      </c>
      <c r="H94" s="10">
        <f t="shared" si="22"/>
        <v>2.5453881811085302E-12</v>
      </c>
      <c r="I94" s="8">
        <f t="shared" si="11"/>
        <v>0</v>
      </c>
      <c r="J94" s="8">
        <f t="shared" si="12"/>
        <v>15.770916436114472</v>
      </c>
    </row>
    <row r="95" spans="1:24" x14ac:dyDescent="0.2">
      <c r="A95" s="8">
        <f t="shared" si="10"/>
        <v>6.4999999999999938</v>
      </c>
      <c r="B95" s="9">
        <f t="shared" si="17"/>
        <v>2.6855468750000003E-6</v>
      </c>
      <c r="C95" s="9">
        <f t="shared" si="18"/>
        <v>0</v>
      </c>
      <c r="D95" s="48">
        <f t="shared" si="16"/>
        <v>2.6855468750000003E-6</v>
      </c>
      <c r="E95" s="8">
        <f t="shared" si="19"/>
        <v>9.9999999999999995E-7</v>
      </c>
      <c r="F95" s="32">
        <f t="shared" si="21"/>
        <v>-2.7308946209722031E-4</v>
      </c>
      <c r="G95" s="20">
        <f t="shared" si="20"/>
        <v>-0.27308946209722029</v>
      </c>
      <c r="H95" s="10">
        <f t="shared" si="22"/>
        <v>2.5453881811085302E-12</v>
      </c>
      <c r="I95" s="8">
        <f t="shared" si="11"/>
        <v>0</v>
      </c>
      <c r="J95" s="8">
        <f t="shared" si="12"/>
        <v>15.975733532687387</v>
      </c>
    </row>
    <row r="96" spans="1:24" x14ac:dyDescent="0.2">
      <c r="A96" s="8">
        <f t="shared" si="10"/>
        <v>6.5833333333333268</v>
      </c>
      <c r="B96" s="9">
        <f t="shared" si="17"/>
        <v>2.6855468750000003E-6</v>
      </c>
      <c r="C96" s="9">
        <f t="shared" si="18"/>
        <v>0</v>
      </c>
      <c r="D96" s="48">
        <f t="shared" si="16"/>
        <v>2.6855468750000003E-6</v>
      </c>
      <c r="E96" s="8">
        <f t="shared" si="19"/>
        <v>9.9999999999999995E-7</v>
      </c>
      <c r="F96" s="32">
        <f t="shared" si="21"/>
        <v>-2.7308946209722031E-4</v>
      </c>
      <c r="G96" s="20">
        <f t="shared" si="20"/>
        <v>-0.27308946209722029</v>
      </c>
      <c r="H96" s="1">
        <f t="shared" si="22"/>
        <v>2.5453881811085302E-12</v>
      </c>
      <c r="I96" s="8">
        <f t="shared" si="11"/>
        <v>0</v>
      </c>
      <c r="J96" s="8">
        <f t="shared" si="12"/>
        <v>16.180550629260303</v>
      </c>
    </row>
    <row r="97" spans="1:10" x14ac:dyDescent="0.2">
      <c r="A97" s="8">
        <f t="shared" si="10"/>
        <v>6.6666666666666599</v>
      </c>
      <c r="B97" s="9">
        <f t="shared" si="17"/>
        <v>2.6855468750000003E-6</v>
      </c>
      <c r="C97" s="9">
        <f t="shared" si="18"/>
        <v>0</v>
      </c>
      <c r="D97" s="48">
        <f t="shared" si="16"/>
        <v>2.6855468750000003E-6</v>
      </c>
      <c r="E97" s="8">
        <f t="shared" si="19"/>
        <v>9.9999999999999995E-7</v>
      </c>
      <c r="F97" s="32">
        <f t="shared" si="21"/>
        <v>-2.7308946209722031E-4</v>
      </c>
      <c r="G97" s="20">
        <f t="shared" si="20"/>
        <v>-0.27308946209722029</v>
      </c>
      <c r="H97" s="1">
        <f t="shared" si="22"/>
        <v>2.5453881811085302E-12</v>
      </c>
      <c r="I97" s="8">
        <f t="shared" si="11"/>
        <v>0</v>
      </c>
      <c r="J97" s="8">
        <f t="shared" si="12"/>
        <v>16.385367725833216</v>
      </c>
    </row>
    <row r="98" spans="1:10" x14ac:dyDescent="0.2">
      <c r="A98" s="8">
        <f t="shared" si="10"/>
        <v>6.7499999999999929</v>
      </c>
      <c r="B98" s="9">
        <f t="shared" si="17"/>
        <v>2.6855468750000003E-6</v>
      </c>
      <c r="C98" s="9">
        <f t="shared" si="18"/>
        <v>0</v>
      </c>
      <c r="D98" s="48">
        <f t="shared" si="16"/>
        <v>2.6855468750000003E-6</v>
      </c>
      <c r="E98" s="8">
        <f t="shared" si="19"/>
        <v>9.9999999999999995E-7</v>
      </c>
      <c r="F98" s="32">
        <f t="shared" si="21"/>
        <v>-2.7308946209722031E-4</v>
      </c>
      <c r="G98" s="20">
        <f t="shared" si="20"/>
        <v>-0.27308946209722029</v>
      </c>
      <c r="H98" s="1">
        <f t="shared" si="22"/>
        <v>2.5453881811085302E-12</v>
      </c>
      <c r="I98" s="8">
        <f t="shared" si="11"/>
        <v>0</v>
      </c>
      <c r="J98" s="8">
        <f t="shared" si="12"/>
        <v>16.59018482240613</v>
      </c>
    </row>
    <row r="99" spans="1:10" x14ac:dyDescent="0.2">
      <c r="A99" s="8">
        <f t="shared" si="10"/>
        <v>6.8333333333333259</v>
      </c>
      <c r="B99" s="9">
        <f t="shared" si="17"/>
        <v>2.6855468750000003E-6</v>
      </c>
      <c r="C99" s="9">
        <f t="shared" si="18"/>
        <v>0</v>
      </c>
      <c r="D99" s="48">
        <f t="shared" si="16"/>
        <v>2.6855468750000003E-6</v>
      </c>
      <c r="E99" s="8">
        <f t="shared" si="19"/>
        <v>9.9999999999999995E-7</v>
      </c>
      <c r="F99" s="32">
        <f t="shared" si="21"/>
        <v>-2.7308946209722031E-4</v>
      </c>
      <c r="G99" s="20">
        <f t="shared" si="20"/>
        <v>-0.27308946209722029</v>
      </c>
      <c r="H99" s="1">
        <f t="shared" si="22"/>
        <v>2.5453881811085302E-12</v>
      </c>
      <c r="I99" s="8">
        <f t="shared" si="11"/>
        <v>0</v>
      </c>
      <c r="J99" s="8">
        <f t="shared" si="12"/>
        <v>16.795001918979043</v>
      </c>
    </row>
    <row r="100" spans="1:10" x14ac:dyDescent="0.2">
      <c r="A100" s="8">
        <f t="shared" si="10"/>
        <v>6.916666666666659</v>
      </c>
      <c r="B100" s="9">
        <f t="shared" si="17"/>
        <v>2.6855468750000003E-6</v>
      </c>
      <c r="C100" s="9">
        <f t="shared" si="18"/>
        <v>0</v>
      </c>
      <c r="D100" s="48">
        <f t="shared" si="16"/>
        <v>2.6855468750000003E-6</v>
      </c>
      <c r="E100" s="8">
        <f t="shared" si="19"/>
        <v>9.9999999999999995E-7</v>
      </c>
      <c r="F100" s="32">
        <f t="shared" si="21"/>
        <v>-2.7308946209722031E-4</v>
      </c>
      <c r="G100" s="20">
        <f t="shared" si="20"/>
        <v>-0.27308946209722029</v>
      </c>
      <c r="H100" s="1">
        <f t="shared" si="22"/>
        <v>2.5453881811085302E-12</v>
      </c>
      <c r="I100" s="8">
        <f t="shared" si="11"/>
        <v>0</v>
      </c>
      <c r="J100" s="8">
        <f t="shared" si="12"/>
        <v>16.999819015551957</v>
      </c>
    </row>
    <row r="101" spans="1:10" x14ac:dyDescent="0.2">
      <c r="A101" s="8">
        <f t="shared" si="10"/>
        <v>6.999999999999992</v>
      </c>
      <c r="B101" s="9">
        <f t="shared" si="17"/>
        <v>2.6855468750000003E-6</v>
      </c>
      <c r="C101" s="9">
        <f t="shared" si="18"/>
        <v>0</v>
      </c>
      <c r="D101" s="48">
        <f t="shared" si="16"/>
        <v>2.6855468750000003E-6</v>
      </c>
      <c r="E101" s="8">
        <f t="shared" si="19"/>
        <v>9.9999999999999995E-7</v>
      </c>
      <c r="F101" s="32">
        <f t="shared" si="21"/>
        <v>-2.7308946209722031E-4</v>
      </c>
      <c r="G101" s="20">
        <f t="shared" si="20"/>
        <v>-0.27308946209722029</v>
      </c>
      <c r="H101" s="1">
        <f t="shared" si="22"/>
        <v>2.5453881811085302E-12</v>
      </c>
      <c r="I101" s="8">
        <f t="shared" si="11"/>
        <v>0</v>
      </c>
      <c r="J101" s="8">
        <f t="shared" si="12"/>
        <v>17.20463611212487</v>
      </c>
    </row>
    <row r="102" spans="1:10" x14ac:dyDescent="0.2">
      <c r="A102" s="8">
        <f t="shared" si="10"/>
        <v>7.083333333333325</v>
      </c>
      <c r="B102" s="9">
        <f t="shared" si="17"/>
        <v>2.6855468750000003E-6</v>
      </c>
      <c r="C102" s="9">
        <f t="shared" si="18"/>
        <v>0</v>
      </c>
      <c r="D102" s="48">
        <f t="shared" si="16"/>
        <v>2.6855468750000003E-6</v>
      </c>
      <c r="E102" s="8">
        <f t="shared" si="19"/>
        <v>9.9999999999999995E-7</v>
      </c>
      <c r="F102" s="32">
        <f t="shared" si="21"/>
        <v>-2.7308946209722031E-4</v>
      </c>
      <c r="G102" s="20">
        <f t="shared" si="20"/>
        <v>-0.27308946209722029</v>
      </c>
      <c r="H102" s="1">
        <f t="shared" si="22"/>
        <v>2.5453881811085302E-12</v>
      </c>
      <c r="I102" s="8">
        <f t="shared" si="11"/>
        <v>0</v>
      </c>
      <c r="J102" s="8">
        <f t="shared" si="12"/>
        <v>17.409453208697784</v>
      </c>
    </row>
    <row r="103" spans="1:10" x14ac:dyDescent="0.2">
      <c r="A103" s="8">
        <f t="shared" si="10"/>
        <v>7.1666666666666581</v>
      </c>
      <c r="B103" s="9">
        <f t="shared" si="17"/>
        <v>2.6855468750000003E-6</v>
      </c>
      <c r="C103" s="9">
        <f t="shared" si="18"/>
        <v>0</v>
      </c>
      <c r="D103" s="48">
        <f t="shared" si="16"/>
        <v>2.6855468750000003E-6</v>
      </c>
      <c r="E103" s="8">
        <f t="shared" si="19"/>
        <v>9.9999999999999995E-7</v>
      </c>
      <c r="F103" s="32">
        <f t="shared" si="21"/>
        <v>-2.7308946209722031E-4</v>
      </c>
      <c r="G103" s="20">
        <f t="shared" si="20"/>
        <v>-0.27308946209722029</v>
      </c>
      <c r="H103" s="1">
        <f t="shared" si="22"/>
        <v>2.5453881811085302E-12</v>
      </c>
      <c r="I103" s="8">
        <f t="shared" si="11"/>
        <v>0</v>
      </c>
      <c r="J103" s="8">
        <f t="shared" si="12"/>
        <v>17.614270305270697</v>
      </c>
    </row>
    <row r="104" spans="1:10" x14ac:dyDescent="0.2">
      <c r="A104" s="8">
        <f t="shared" si="10"/>
        <v>7.2499999999999911</v>
      </c>
      <c r="B104" s="9">
        <f t="shared" si="17"/>
        <v>2.6855468750000003E-6</v>
      </c>
      <c r="C104" s="9">
        <f t="shared" si="18"/>
        <v>0</v>
      </c>
      <c r="D104" s="48">
        <f t="shared" si="16"/>
        <v>2.6855468750000003E-6</v>
      </c>
      <c r="E104" s="8">
        <f t="shared" si="19"/>
        <v>9.9999999999999995E-7</v>
      </c>
      <c r="F104" s="32">
        <f t="shared" si="21"/>
        <v>-2.7308946209722031E-4</v>
      </c>
      <c r="G104" s="20">
        <f t="shared" si="20"/>
        <v>-0.27308946209722029</v>
      </c>
      <c r="H104" s="1">
        <f t="shared" si="22"/>
        <v>2.5453881811085302E-12</v>
      </c>
      <c r="I104" s="8">
        <f t="shared" si="11"/>
        <v>0</v>
      </c>
      <c r="J104" s="8">
        <f t="shared" si="12"/>
        <v>17.819087401843611</v>
      </c>
    </row>
    <row r="105" spans="1:10" x14ac:dyDescent="0.2">
      <c r="A105" s="8">
        <f t="shared" si="10"/>
        <v>7.3333333333333242</v>
      </c>
      <c r="B105" s="9">
        <f t="shared" si="17"/>
        <v>2.6855468750000003E-6</v>
      </c>
      <c r="C105" s="9">
        <f t="shared" si="18"/>
        <v>0</v>
      </c>
      <c r="D105" s="48">
        <f t="shared" si="16"/>
        <v>2.6855468750000003E-6</v>
      </c>
      <c r="E105" s="8">
        <f t="shared" si="19"/>
        <v>9.9999999999999995E-7</v>
      </c>
      <c r="F105" s="32">
        <f t="shared" si="21"/>
        <v>-2.7308946209722031E-4</v>
      </c>
      <c r="G105" s="20">
        <f t="shared" si="20"/>
        <v>-0.27308946209722029</v>
      </c>
      <c r="H105" s="1">
        <f t="shared" si="22"/>
        <v>2.5453881811085302E-12</v>
      </c>
      <c r="I105" s="8">
        <f t="shared" si="11"/>
        <v>0</v>
      </c>
      <c r="J105" s="8">
        <f t="shared" si="12"/>
        <v>18.023904498416524</v>
      </c>
    </row>
    <row r="106" spans="1:10" x14ac:dyDescent="0.2">
      <c r="A106" s="8">
        <f t="shared" ref="A106:A169" si="23">A105+time_step</f>
        <v>7.4166666666666572</v>
      </c>
      <c r="B106" s="9">
        <f t="shared" si="17"/>
        <v>2.6855468750000003E-6</v>
      </c>
      <c r="C106" s="9">
        <f t="shared" si="18"/>
        <v>0</v>
      </c>
      <c r="D106" s="48">
        <f t="shared" si="16"/>
        <v>2.6855468750000003E-6</v>
      </c>
      <c r="E106" s="8">
        <f t="shared" si="19"/>
        <v>9.9999999999999995E-7</v>
      </c>
      <c r="F106" s="32">
        <f t="shared" si="21"/>
        <v>-2.7308946209722031E-4</v>
      </c>
      <c r="G106" s="20">
        <f t="shared" si="20"/>
        <v>-0.27308946209722029</v>
      </c>
      <c r="H106" s="1">
        <f t="shared" si="22"/>
        <v>2.5453881811085302E-12</v>
      </c>
      <c r="I106" s="8">
        <f t="shared" si="11"/>
        <v>0</v>
      </c>
      <c r="J106" s="8">
        <f t="shared" si="12"/>
        <v>18.228721594989437</v>
      </c>
    </row>
    <row r="107" spans="1:10" x14ac:dyDescent="0.2">
      <c r="A107" s="8">
        <f t="shared" si="23"/>
        <v>7.4999999999999902</v>
      </c>
      <c r="B107" s="9">
        <f t="shared" si="17"/>
        <v>2.6855468750000003E-6</v>
      </c>
      <c r="C107" s="9">
        <f t="shared" si="18"/>
        <v>0</v>
      </c>
      <c r="D107" s="48">
        <f t="shared" si="16"/>
        <v>2.6855468750000003E-6</v>
      </c>
      <c r="E107" s="8">
        <f t="shared" si="19"/>
        <v>9.9999999999999995E-7</v>
      </c>
      <c r="F107" s="32">
        <f t="shared" si="21"/>
        <v>-2.7308946209722031E-4</v>
      </c>
      <c r="G107" s="20">
        <f t="shared" si="20"/>
        <v>-0.27308946209722029</v>
      </c>
      <c r="H107" s="1">
        <f t="shared" si="22"/>
        <v>2.5453881811085302E-12</v>
      </c>
      <c r="I107" s="8">
        <f t="shared" si="11"/>
        <v>0</v>
      </c>
      <c r="J107" s="8">
        <f t="shared" si="12"/>
        <v>18.433538691562351</v>
      </c>
    </row>
    <row r="108" spans="1:10" x14ac:dyDescent="0.2">
      <c r="A108" s="8">
        <f t="shared" si="23"/>
        <v>7.5833333333333233</v>
      </c>
      <c r="B108" s="9">
        <f t="shared" si="17"/>
        <v>2.6855468750000003E-6</v>
      </c>
      <c r="C108" s="9">
        <f t="shared" si="18"/>
        <v>0</v>
      </c>
      <c r="D108" s="48">
        <f t="shared" si="16"/>
        <v>2.6855468750000003E-6</v>
      </c>
      <c r="E108" s="8">
        <f t="shared" si="19"/>
        <v>9.9999999999999995E-7</v>
      </c>
      <c r="F108" s="32">
        <f t="shared" si="21"/>
        <v>-2.7308946209722031E-4</v>
      </c>
      <c r="G108" s="20">
        <f t="shared" si="20"/>
        <v>-0.27308946209722029</v>
      </c>
      <c r="H108" s="1">
        <f t="shared" si="22"/>
        <v>2.5453881811085302E-12</v>
      </c>
      <c r="I108" s="8">
        <f t="shared" si="11"/>
        <v>0</v>
      </c>
      <c r="J108" s="8">
        <f t="shared" si="12"/>
        <v>18.638355788135264</v>
      </c>
    </row>
    <row r="109" spans="1:10" x14ac:dyDescent="0.2">
      <c r="A109" s="8">
        <f t="shared" si="23"/>
        <v>7.6666666666666563</v>
      </c>
      <c r="B109" s="9">
        <f t="shared" si="17"/>
        <v>2.6855468750000003E-6</v>
      </c>
      <c r="C109" s="9">
        <f t="shared" si="18"/>
        <v>0</v>
      </c>
      <c r="D109" s="48">
        <f t="shared" si="16"/>
        <v>2.6855468750000003E-6</v>
      </c>
      <c r="E109" s="8">
        <f t="shared" si="19"/>
        <v>9.9999999999999995E-7</v>
      </c>
      <c r="F109" s="32">
        <f t="shared" si="21"/>
        <v>-2.7308946209722031E-4</v>
      </c>
      <c r="G109" s="20">
        <f t="shared" si="20"/>
        <v>-0.27308946209722029</v>
      </c>
      <c r="H109" s="1">
        <f t="shared" si="22"/>
        <v>2.5453881811085302E-12</v>
      </c>
      <c r="I109" s="8">
        <f t="shared" si="11"/>
        <v>0</v>
      </c>
      <c r="J109" s="8">
        <f t="shared" si="12"/>
        <v>18.843172884708178</v>
      </c>
    </row>
    <row r="110" spans="1:10" x14ac:dyDescent="0.2">
      <c r="A110" s="8">
        <f t="shared" si="23"/>
        <v>7.7499999999999893</v>
      </c>
      <c r="B110" s="9">
        <f t="shared" si="17"/>
        <v>2.6855468750000003E-6</v>
      </c>
      <c r="C110" s="9">
        <f t="shared" si="18"/>
        <v>0</v>
      </c>
      <c r="D110" s="48">
        <f t="shared" si="16"/>
        <v>2.6855468750000003E-6</v>
      </c>
      <c r="E110" s="8">
        <f t="shared" si="19"/>
        <v>9.9999999999999995E-7</v>
      </c>
      <c r="F110" s="32">
        <f t="shared" si="21"/>
        <v>-2.7308946209722031E-4</v>
      </c>
      <c r="G110" s="20">
        <f t="shared" si="20"/>
        <v>-0.27308946209722029</v>
      </c>
      <c r="H110" s="1">
        <f t="shared" si="22"/>
        <v>2.5453881811085302E-12</v>
      </c>
      <c r="I110" s="8">
        <f t="shared" si="11"/>
        <v>0</v>
      </c>
      <c r="J110" s="8">
        <f t="shared" si="12"/>
        <v>19.047989981281091</v>
      </c>
    </row>
    <row r="111" spans="1:10" x14ac:dyDescent="0.2">
      <c r="A111" s="8">
        <f t="shared" si="23"/>
        <v>7.8333333333333224</v>
      </c>
      <c r="B111" s="9">
        <f t="shared" si="17"/>
        <v>2.6855468750000003E-6</v>
      </c>
      <c r="C111" s="9">
        <f t="shared" si="18"/>
        <v>0</v>
      </c>
      <c r="D111" s="48">
        <f t="shared" si="16"/>
        <v>2.6855468750000003E-6</v>
      </c>
      <c r="E111" s="8">
        <f t="shared" si="19"/>
        <v>9.9999999999999995E-7</v>
      </c>
      <c r="F111" s="32">
        <f t="shared" si="21"/>
        <v>-2.7308946209722031E-4</v>
      </c>
      <c r="G111" s="20">
        <f t="shared" si="20"/>
        <v>-0.27308946209722029</v>
      </c>
      <c r="H111" s="1">
        <f t="shared" si="22"/>
        <v>2.5453881811085302E-12</v>
      </c>
      <c r="I111" s="8">
        <f t="shared" si="11"/>
        <v>0</v>
      </c>
      <c r="J111" s="8">
        <f t="shared" si="12"/>
        <v>19.252807077854005</v>
      </c>
    </row>
    <row r="112" spans="1:10" x14ac:dyDescent="0.2">
      <c r="A112" s="8">
        <f t="shared" si="23"/>
        <v>7.9166666666666554</v>
      </c>
      <c r="B112" s="9">
        <f t="shared" si="17"/>
        <v>2.6855468750000003E-6</v>
      </c>
      <c r="C112" s="9">
        <f t="shared" si="18"/>
        <v>0</v>
      </c>
      <c r="D112" s="48">
        <f t="shared" si="16"/>
        <v>2.6855468750000003E-6</v>
      </c>
      <c r="E112" s="8">
        <f t="shared" si="19"/>
        <v>9.9999999999999995E-7</v>
      </c>
      <c r="F112" s="32">
        <f t="shared" si="21"/>
        <v>-2.7308946209722031E-4</v>
      </c>
      <c r="G112" s="20">
        <f t="shared" si="20"/>
        <v>-0.27308946209722029</v>
      </c>
      <c r="H112" s="1">
        <f t="shared" si="22"/>
        <v>2.5453881811085302E-12</v>
      </c>
      <c r="I112" s="8">
        <f t="shared" si="11"/>
        <v>0</v>
      </c>
      <c r="J112" s="8">
        <f t="shared" si="12"/>
        <v>19.457624174426918</v>
      </c>
    </row>
    <row r="113" spans="1:10" x14ac:dyDescent="0.2">
      <c r="A113" s="8">
        <f t="shared" si="23"/>
        <v>7.9999999999999885</v>
      </c>
      <c r="B113" s="9">
        <f t="shared" si="17"/>
        <v>2.6855468750000003E-6</v>
      </c>
      <c r="C113" s="9">
        <f t="shared" si="18"/>
        <v>0</v>
      </c>
      <c r="D113" s="48">
        <f t="shared" si="16"/>
        <v>2.6855468750000003E-6</v>
      </c>
      <c r="E113" s="8">
        <f t="shared" si="19"/>
        <v>9.9999999999999995E-7</v>
      </c>
      <c r="F113" s="32">
        <f t="shared" si="21"/>
        <v>-2.7308946209722031E-4</v>
      </c>
      <c r="G113" s="20">
        <f t="shared" si="20"/>
        <v>-0.27308946209722029</v>
      </c>
      <c r="H113" s="1">
        <f t="shared" si="22"/>
        <v>2.5453881811085302E-12</v>
      </c>
      <c r="I113" s="8">
        <f t="shared" si="11"/>
        <v>0</v>
      </c>
      <c r="J113" s="8">
        <f t="shared" si="12"/>
        <v>19.662441270999832</v>
      </c>
    </row>
    <row r="114" spans="1:10" x14ac:dyDescent="0.2">
      <c r="A114" s="8">
        <f t="shared" si="23"/>
        <v>8.0833333333333215</v>
      </c>
      <c r="B114" s="9">
        <f t="shared" si="17"/>
        <v>2.6855468750000003E-6</v>
      </c>
      <c r="C114" s="9">
        <f t="shared" si="18"/>
        <v>0</v>
      </c>
      <c r="D114" s="48">
        <f t="shared" si="16"/>
        <v>2.6855468750000003E-6</v>
      </c>
      <c r="E114" s="8">
        <f t="shared" si="19"/>
        <v>9.9999999999999995E-7</v>
      </c>
      <c r="F114" s="32">
        <f t="shared" si="21"/>
        <v>-2.7308946209722031E-4</v>
      </c>
      <c r="G114" s="20">
        <f t="shared" si="20"/>
        <v>-0.27308946209722029</v>
      </c>
      <c r="H114" s="1">
        <f t="shared" si="22"/>
        <v>2.5453881811085302E-12</v>
      </c>
      <c r="I114" s="8">
        <f t="shared" ref="I114:I150" si="24">(I113+dp_dy*(1+EXP(-(ABS(E113)-displ)/9*sharpness))^(-alpha)/(H113*rho))*COS(H113*time_step*3600)+J113*SIN(H113*time_step*3600)-dp_dy*(1+EXP(-(ABS(E113)-displ)/9*sharpness))^(-alpha)/(H113*rho)</f>
        <v>0</v>
      </c>
      <c r="J114" s="8">
        <f t="shared" ref="J114:J150" si="25">-(I113+dp_dy*(1+EXP(-(ABS(E113)-displ)/9*sharpness))^(-alpha)/(H113*rho))*SIN(H113*time_step*3600)+J113*COS(H113*time_step*3600)</f>
        <v>19.867258367572745</v>
      </c>
    </row>
    <row r="115" spans="1:10" x14ac:dyDescent="0.2">
      <c r="A115" s="8">
        <f t="shared" si="23"/>
        <v>8.1666666666666554</v>
      </c>
      <c r="B115" s="9">
        <f t="shared" si="17"/>
        <v>2.6855468750000003E-6</v>
      </c>
      <c r="C115" s="9">
        <f t="shared" si="18"/>
        <v>0</v>
      </c>
      <c r="D115" s="48">
        <f t="shared" si="16"/>
        <v>2.6855468750000003E-6</v>
      </c>
      <c r="E115" s="8">
        <f t="shared" si="19"/>
        <v>9.9999999999999995E-7</v>
      </c>
      <c r="F115" s="32">
        <f t="shared" si="21"/>
        <v>-2.7308946209722031E-4</v>
      </c>
      <c r="G115" s="20">
        <f t="shared" si="20"/>
        <v>-0.27308946209722029</v>
      </c>
      <c r="H115" s="1">
        <f t="shared" si="22"/>
        <v>2.5453881811085302E-12</v>
      </c>
      <c r="I115" s="8">
        <f t="shared" si="24"/>
        <v>0</v>
      </c>
      <c r="J115" s="8">
        <f t="shared" si="25"/>
        <v>20.072075464145659</v>
      </c>
    </row>
    <row r="116" spans="1:10" x14ac:dyDescent="0.2">
      <c r="A116" s="8">
        <f t="shared" si="23"/>
        <v>8.2499999999999893</v>
      </c>
      <c r="B116" s="9">
        <f t="shared" si="17"/>
        <v>2.6855468750000003E-6</v>
      </c>
      <c r="C116" s="9">
        <f t="shared" si="18"/>
        <v>0</v>
      </c>
      <c r="D116" s="48">
        <f t="shared" si="16"/>
        <v>2.6855468750000003E-6</v>
      </c>
      <c r="E116" s="8">
        <f t="shared" si="19"/>
        <v>9.9999999999999995E-7</v>
      </c>
      <c r="F116" s="32">
        <f t="shared" si="21"/>
        <v>-2.7308946209722031E-4</v>
      </c>
      <c r="G116" s="20">
        <f t="shared" si="20"/>
        <v>-0.27308946209722029</v>
      </c>
      <c r="H116" s="1">
        <f t="shared" si="22"/>
        <v>2.5453881811085302E-12</v>
      </c>
      <c r="I116" s="8">
        <f t="shared" si="24"/>
        <v>0</v>
      </c>
      <c r="J116" s="8">
        <f t="shared" si="25"/>
        <v>20.276892560718572</v>
      </c>
    </row>
    <row r="117" spans="1:10" x14ac:dyDescent="0.2">
      <c r="A117" s="8">
        <f t="shared" si="23"/>
        <v>8.3333333333333233</v>
      </c>
      <c r="B117" s="9">
        <f t="shared" si="17"/>
        <v>2.6855468750000003E-6</v>
      </c>
      <c r="C117" s="9">
        <f t="shared" si="18"/>
        <v>0</v>
      </c>
      <c r="D117" s="48">
        <f t="shared" si="16"/>
        <v>2.6855468750000003E-6</v>
      </c>
      <c r="E117" s="8">
        <f t="shared" si="19"/>
        <v>9.9999999999999995E-7</v>
      </c>
      <c r="F117" s="32">
        <f t="shared" si="21"/>
        <v>-2.7308946209722031E-4</v>
      </c>
      <c r="G117" s="20">
        <f t="shared" si="20"/>
        <v>-0.27308946209722029</v>
      </c>
      <c r="H117" s="1">
        <f t="shared" si="22"/>
        <v>2.5453881811085302E-12</v>
      </c>
      <c r="I117" s="8">
        <f t="shared" si="24"/>
        <v>0</v>
      </c>
      <c r="J117" s="8">
        <f t="shared" si="25"/>
        <v>20.481709657291486</v>
      </c>
    </row>
    <row r="118" spans="1:10" x14ac:dyDescent="0.2">
      <c r="A118" s="8">
        <f t="shared" si="23"/>
        <v>8.4166666666666572</v>
      </c>
      <c r="B118" s="9">
        <f t="shared" si="17"/>
        <v>2.6855468750000003E-6</v>
      </c>
      <c r="C118" s="9">
        <f t="shared" si="18"/>
        <v>0</v>
      </c>
      <c r="D118" s="48">
        <f t="shared" si="16"/>
        <v>2.6855468750000003E-6</v>
      </c>
      <c r="E118" s="8">
        <f t="shared" si="19"/>
        <v>9.9999999999999995E-7</v>
      </c>
      <c r="F118" s="32">
        <f t="shared" si="21"/>
        <v>-2.7308946209722031E-4</v>
      </c>
      <c r="G118" s="20">
        <f t="shared" si="20"/>
        <v>-0.27308946209722029</v>
      </c>
      <c r="H118" s="1">
        <f t="shared" si="22"/>
        <v>2.5453881811085302E-12</v>
      </c>
      <c r="I118" s="8">
        <f t="shared" si="24"/>
        <v>0</v>
      </c>
      <c r="J118" s="8">
        <f t="shared" si="25"/>
        <v>20.686526753864399</v>
      </c>
    </row>
    <row r="119" spans="1:10" x14ac:dyDescent="0.2">
      <c r="A119" s="8">
        <f t="shared" si="23"/>
        <v>8.4999999999999911</v>
      </c>
      <c r="B119" s="9">
        <f t="shared" si="17"/>
        <v>2.6855468750000003E-6</v>
      </c>
      <c r="C119" s="9">
        <f t="shared" si="18"/>
        <v>0</v>
      </c>
      <c r="D119" s="48">
        <f t="shared" si="16"/>
        <v>2.6855468750000003E-6</v>
      </c>
      <c r="E119" s="8">
        <f t="shared" si="19"/>
        <v>9.9999999999999995E-7</v>
      </c>
      <c r="F119" s="32">
        <f t="shared" si="21"/>
        <v>-2.7308946209722031E-4</v>
      </c>
      <c r="G119" s="20">
        <f t="shared" si="20"/>
        <v>-0.27308946209722029</v>
      </c>
      <c r="H119" s="1">
        <f t="shared" si="22"/>
        <v>2.5453881811085302E-12</v>
      </c>
      <c r="I119" s="8">
        <f t="shared" si="24"/>
        <v>0</v>
      </c>
      <c r="J119" s="8">
        <f t="shared" si="25"/>
        <v>20.891343850437313</v>
      </c>
    </row>
    <row r="120" spans="1:10" x14ac:dyDescent="0.2">
      <c r="A120" s="8">
        <f t="shared" si="23"/>
        <v>8.583333333333325</v>
      </c>
      <c r="B120" s="9">
        <f t="shared" si="17"/>
        <v>2.6855468750000003E-6</v>
      </c>
      <c r="C120" s="9">
        <f t="shared" si="18"/>
        <v>0</v>
      </c>
      <c r="D120" s="48">
        <f t="shared" si="16"/>
        <v>2.6855468750000003E-6</v>
      </c>
      <c r="E120" s="8">
        <f t="shared" si="19"/>
        <v>9.9999999999999995E-7</v>
      </c>
      <c r="F120" s="32">
        <f t="shared" si="21"/>
        <v>-2.7308946209722031E-4</v>
      </c>
      <c r="G120" s="20">
        <f t="shared" si="20"/>
        <v>-0.27308946209722029</v>
      </c>
      <c r="H120" s="1">
        <f t="shared" si="22"/>
        <v>2.5453881811085302E-12</v>
      </c>
      <c r="I120" s="8">
        <f t="shared" si="24"/>
        <v>0</v>
      </c>
      <c r="J120" s="8">
        <f t="shared" si="25"/>
        <v>21.096160947010226</v>
      </c>
    </row>
    <row r="121" spans="1:10" x14ac:dyDescent="0.2">
      <c r="A121" s="8">
        <f t="shared" si="23"/>
        <v>8.666666666666659</v>
      </c>
      <c r="B121" s="9">
        <f t="shared" si="17"/>
        <v>2.6855468750000003E-6</v>
      </c>
      <c r="C121" s="9">
        <f t="shared" si="18"/>
        <v>0</v>
      </c>
      <c r="D121" s="48">
        <f t="shared" si="16"/>
        <v>2.6855468750000003E-6</v>
      </c>
      <c r="E121" s="8">
        <f t="shared" si="19"/>
        <v>9.9999999999999995E-7</v>
      </c>
      <c r="F121" s="32">
        <f t="shared" si="21"/>
        <v>-2.7308946209722031E-4</v>
      </c>
      <c r="G121" s="20">
        <f t="shared" si="20"/>
        <v>-0.27308946209722029</v>
      </c>
      <c r="H121" s="1">
        <f t="shared" si="22"/>
        <v>2.5453881811085302E-12</v>
      </c>
      <c r="I121" s="8">
        <f t="shared" si="24"/>
        <v>0</v>
      </c>
      <c r="J121" s="8">
        <f t="shared" si="25"/>
        <v>21.30097804358314</v>
      </c>
    </row>
    <row r="122" spans="1:10" x14ac:dyDescent="0.2">
      <c r="A122" s="8">
        <f t="shared" si="23"/>
        <v>8.7499999999999929</v>
      </c>
      <c r="B122" s="9">
        <f t="shared" si="17"/>
        <v>2.6855468750000003E-6</v>
      </c>
      <c r="C122" s="9">
        <f t="shared" si="18"/>
        <v>0</v>
      </c>
      <c r="D122" s="48">
        <f t="shared" si="16"/>
        <v>2.6855468750000003E-6</v>
      </c>
      <c r="E122" s="8">
        <f t="shared" si="19"/>
        <v>9.9999999999999995E-7</v>
      </c>
      <c r="F122" s="32">
        <f t="shared" si="21"/>
        <v>-2.7308946209722031E-4</v>
      </c>
      <c r="G122" s="20">
        <f t="shared" si="20"/>
        <v>-0.27308946209722029</v>
      </c>
      <c r="H122" s="1">
        <f t="shared" si="22"/>
        <v>2.5453881811085302E-12</v>
      </c>
      <c r="I122" s="8">
        <f t="shared" si="24"/>
        <v>0</v>
      </c>
      <c r="J122" s="8">
        <f t="shared" si="25"/>
        <v>21.505795140156053</v>
      </c>
    </row>
    <row r="123" spans="1:10" x14ac:dyDescent="0.2">
      <c r="A123" s="8">
        <f t="shared" si="23"/>
        <v>8.8333333333333268</v>
      </c>
      <c r="B123" s="9">
        <f t="shared" si="17"/>
        <v>2.6855468750000003E-6</v>
      </c>
      <c r="C123" s="9">
        <f t="shared" si="18"/>
        <v>0</v>
      </c>
      <c r="D123" s="48">
        <f t="shared" si="16"/>
        <v>2.6855468750000003E-6</v>
      </c>
      <c r="E123" s="8">
        <f t="shared" si="19"/>
        <v>9.9999999999999995E-7</v>
      </c>
      <c r="F123" s="32">
        <f t="shared" si="21"/>
        <v>-2.7308946209722031E-4</v>
      </c>
      <c r="G123" s="20">
        <f t="shared" si="20"/>
        <v>-0.27308946209722029</v>
      </c>
      <c r="H123" s="1">
        <f t="shared" si="22"/>
        <v>2.5453881811085302E-12</v>
      </c>
      <c r="I123" s="8">
        <f t="shared" si="24"/>
        <v>0</v>
      </c>
      <c r="J123" s="8">
        <f t="shared" si="25"/>
        <v>21.710612236728966</v>
      </c>
    </row>
    <row r="124" spans="1:10" x14ac:dyDescent="0.2">
      <c r="A124" s="8">
        <f t="shared" si="23"/>
        <v>8.9166666666666607</v>
      </c>
      <c r="B124" s="9">
        <f t="shared" si="17"/>
        <v>2.6855468750000003E-6</v>
      </c>
      <c r="C124" s="9">
        <f t="shared" si="18"/>
        <v>0</v>
      </c>
      <c r="D124" s="48">
        <f t="shared" si="16"/>
        <v>2.6855468750000003E-6</v>
      </c>
      <c r="E124" s="8">
        <f t="shared" si="19"/>
        <v>9.9999999999999995E-7</v>
      </c>
      <c r="F124" s="32">
        <f t="shared" si="21"/>
        <v>-2.7308946209722031E-4</v>
      </c>
      <c r="G124" s="20">
        <f t="shared" si="20"/>
        <v>-0.27308946209722029</v>
      </c>
      <c r="H124" s="1">
        <f t="shared" si="22"/>
        <v>2.5453881811085302E-12</v>
      </c>
      <c r="I124" s="8">
        <f t="shared" si="24"/>
        <v>0</v>
      </c>
      <c r="J124" s="8">
        <f t="shared" si="25"/>
        <v>21.91542933330188</v>
      </c>
    </row>
    <row r="125" spans="1:10" x14ac:dyDescent="0.2">
      <c r="A125" s="8">
        <f t="shared" si="23"/>
        <v>8.9999999999999947</v>
      </c>
      <c r="B125" s="9">
        <f t="shared" si="17"/>
        <v>2.6855468750000003E-6</v>
      </c>
      <c r="C125" s="9">
        <f t="shared" si="18"/>
        <v>0</v>
      </c>
      <c r="D125" s="48">
        <f t="shared" si="16"/>
        <v>2.6855468750000003E-6</v>
      </c>
      <c r="E125" s="8">
        <f t="shared" si="19"/>
        <v>9.9999999999999995E-7</v>
      </c>
      <c r="F125" s="32">
        <f t="shared" si="21"/>
        <v>-2.7308946209722031E-4</v>
      </c>
      <c r="G125" s="20">
        <f t="shared" si="20"/>
        <v>-0.27308946209722029</v>
      </c>
      <c r="H125" s="1">
        <f t="shared" si="22"/>
        <v>2.5453881811085302E-12</v>
      </c>
      <c r="I125" s="8">
        <f t="shared" si="24"/>
        <v>0</v>
      </c>
      <c r="J125" s="8">
        <f t="shared" si="25"/>
        <v>22.120246429874793</v>
      </c>
    </row>
    <row r="126" spans="1:10" x14ac:dyDescent="0.2">
      <c r="A126" s="8">
        <f t="shared" si="23"/>
        <v>9.0833333333333286</v>
      </c>
      <c r="B126" s="9">
        <f t="shared" si="17"/>
        <v>2.6855468750000003E-6</v>
      </c>
      <c r="C126" s="9">
        <f t="shared" si="18"/>
        <v>0</v>
      </c>
      <c r="D126" s="48">
        <f t="shared" si="16"/>
        <v>2.6855468750000003E-6</v>
      </c>
      <c r="E126" s="8">
        <f t="shared" si="19"/>
        <v>9.9999999999999995E-7</v>
      </c>
      <c r="F126" s="32">
        <f t="shared" si="21"/>
        <v>-2.7308946209722031E-4</v>
      </c>
      <c r="G126" s="20">
        <f t="shared" si="20"/>
        <v>-0.27308946209722029</v>
      </c>
      <c r="H126" s="1">
        <f t="shared" si="22"/>
        <v>2.5453881811085302E-12</v>
      </c>
      <c r="I126" s="8">
        <f t="shared" si="24"/>
        <v>0</v>
      </c>
      <c r="J126" s="8">
        <f t="shared" si="25"/>
        <v>22.325063526447707</v>
      </c>
    </row>
    <row r="127" spans="1:10" x14ac:dyDescent="0.2">
      <c r="A127" s="8">
        <f t="shared" si="23"/>
        <v>9.1666666666666625</v>
      </c>
      <c r="B127" s="9">
        <f t="shared" si="17"/>
        <v>2.6855468750000003E-6</v>
      </c>
      <c r="C127" s="9">
        <f t="shared" si="18"/>
        <v>0</v>
      </c>
      <c r="D127" s="48">
        <f t="shared" si="16"/>
        <v>2.6855468750000003E-6</v>
      </c>
      <c r="E127" s="8">
        <f t="shared" si="19"/>
        <v>9.9999999999999995E-7</v>
      </c>
      <c r="F127" s="32">
        <f t="shared" si="21"/>
        <v>-2.7308946209722031E-4</v>
      </c>
      <c r="G127" s="20">
        <f t="shared" si="20"/>
        <v>-0.27308946209722029</v>
      </c>
      <c r="H127" s="1">
        <f t="shared" si="22"/>
        <v>2.5453881811085302E-12</v>
      </c>
      <c r="I127" s="8">
        <f t="shared" si="24"/>
        <v>0</v>
      </c>
      <c r="J127" s="8">
        <f t="shared" si="25"/>
        <v>22.52988062302062</v>
      </c>
    </row>
    <row r="128" spans="1:10" x14ac:dyDescent="0.2">
      <c r="A128" s="8">
        <f t="shared" si="23"/>
        <v>9.2499999999999964</v>
      </c>
      <c r="B128" s="9">
        <f t="shared" si="17"/>
        <v>2.6855468750000003E-6</v>
      </c>
      <c r="C128" s="9">
        <f t="shared" si="18"/>
        <v>0</v>
      </c>
      <c r="D128" s="48">
        <f t="shared" si="16"/>
        <v>2.6855468750000003E-6</v>
      </c>
      <c r="E128" s="8">
        <f t="shared" si="19"/>
        <v>9.9999999999999995E-7</v>
      </c>
      <c r="F128" s="32">
        <f t="shared" si="21"/>
        <v>-2.7308946209722031E-4</v>
      </c>
      <c r="G128" s="20">
        <f t="shared" si="20"/>
        <v>-0.27308946209722029</v>
      </c>
      <c r="H128" s="1">
        <f t="shared" si="22"/>
        <v>2.5453881811085302E-12</v>
      </c>
      <c r="I128" s="8">
        <f t="shared" si="24"/>
        <v>0</v>
      </c>
      <c r="J128" s="8">
        <f t="shared" si="25"/>
        <v>22.734697719593534</v>
      </c>
    </row>
    <row r="129" spans="1:10" x14ac:dyDescent="0.2">
      <c r="A129" s="8">
        <f t="shared" si="23"/>
        <v>9.3333333333333304</v>
      </c>
      <c r="B129" s="9">
        <f t="shared" si="17"/>
        <v>2.6855468750000003E-6</v>
      </c>
      <c r="C129" s="9">
        <f t="shared" si="18"/>
        <v>0</v>
      </c>
      <c r="D129" s="48">
        <f t="shared" si="16"/>
        <v>2.6855468750000003E-6</v>
      </c>
      <c r="E129" s="8">
        <f t="shared" si="19"/>
        <v>9.9999999999999995E-7</v>
      </c>
      <c r="F129" s="32">
        <f t="shared" si="21"/>
        <v>-2.7308946209722031E-4</v>
      </c>
      <c r="G129" s="20">
        <f t="shared" si="20"/>
        <v>-0.27308946209722029</v>
      </c>
      <c r="H129" s="1">
        <f t="shared" si="22"/>
        <v>2.5453881811085302E-12</v>
      </c>
      <c r="I129" s="8">
        <f t="shared" si="24"/>
        <v>0</v>
      </c>
      <c r="J129" s="8">
        <f t="shared" si="25"/>
        <v>22.939514816166447</v>
      </c>
    </row>
    <row r="130" spans="1:10" x14ac:dyDescent="0.2">
      <c r="A130" s="8">
        <f t="shared" si="23"/>
        <v>9.4166666666666643</v>
      </c>
      <c r="B130" s="9">
        <f t="shared" si="17"/>
        <v>2.6855468750000003E-6</v>
      </c>
      <c r="C130" s="9">
        <f t="shared" si="18"/>
        <v>0</v>
      </c>
      <c r="D130" s="48">
        <f t="shared" si="16"/>
        <v>2.6855468750000003E-6</v>
      </c>
      <c r="E130" s="8">
        <f t="shared" si="19"/>
        <v>9.9999999999999995E-7</v>
      </c>
      <c r="F130" s="32">
        <f t="shared" si="21"/>
        <v>-2.7308946209722031E-4</v>
      </c>
      <c r="G130" s="20">
        <f t="shared" si="20"/>
        <v>-0.27308946209722029</v>
      </c>
      <c r="H130" s="1">
        <f t="shared" si="22"/>
        <v>2.5453881811085302E-12</v>
      </c>
      <c r="I130" s="8">
        <f t="shared" si="24"/>
        <v>0</v>
      </c>
      <c r="J130" s="8">
        <f t="shared" si="25"/>
        <v>23.144331912739361</v>
      </c>
    </row>
    <row r="131" spans="1:10" x14ac:dyDescent="0.2">
      <c r="A131" s="8">
        <f t="shared" si="23"/>
        <v>9.4999999999999982</v>
      </c>
      <c r="B131" s="9">
        <f t="shared" si="17"/>
        <v>2.6855468750000003E-6</v>
      </c>
      <c r="C131" s="9">
        <f t="shared" si="18"/>
        <v>0</v>
      </c>
      <c r="D131" s="48">
        <f t="shared" si="16"/>
        <v>2.6855468750000003E-6</v>
      </c>
      <c r="E131" s="8">
        <f t="shared" si="19"/>
        <v>9.9999999999999995E-7</v>
      </c>
      <c r="F131" s="32">
        <f t="shared" si="21"/>
        <v>-2.7308946209722031E-4</v>
      </c>
      <c r="G131" s="20">
        <f t="shared" si="20"/>
        <v>-0.27308946209722029</v>
      </c>
      <c r="H131" s="1">
        <f t="shared" si="22"/>
        <v>2.5453881811085302E-12</v>
      </c>
      <c r="I131" s="8">
        <f t="shared" si="24"/>
        <v>0</v>
      </c>
      <c r="J131" s="8">
        <f t="shared" si="25"/>
        <v>23.349149009312274</v>
      </c>
    </row>
    <row r="132" spans="1:10" x14ac:dyDescent="0.2">
      <c r="A132" s="8">
        <f t="shared" si="23"/>
        <v>9.5833333333333321</v>
      </c>
      <c r="B132" s="9">
        <f t="shared" si="17"/>
        <v>2.6855468750000003E-6</v>
      </c>
      <c r="C132" s="9">
        <f t="shared" si="18"/>
        <v>0</v>
      </c>
      <c r="D132" s="48">
        <f t="shared" si="16"/>
        <v>2.6855468750000003E-6</v>
      </c>
      <c r="E132" s="8">
        <f t="shared" si="19"/>
        <v>9.9999999999999995E-7</v>
      </c>
      <c r="F132" s="32">
        <f t="shared" si="21"/>
        <v>-2.7308946209722031E-4</v>
      </c>
      <c r="G132" s="20">
        <f t="shared" si="20"/>
        <v>-0.27308946209722029</v>
      </c>
      <c r="H132" s="1">
        <f t="shared" si="22"/>
        <v>2.5453881811085302E-12</v>
      </c>
      <c r="I132" s="8">
        <f t="shared" si="24"/>
        <v>0</v>
      </c>
      <c r="J132" s="8">
        <f t="shared" si="25"/>
        <v>23.553966105885188</v>
      </c>
    </row>
    <row r="133" spans="1:10" x14ac:dyDescent="0.2">
      <c r="A133" s="8">
        <f t="shared" si="23"/>
        <v>9.6666666666666661</v>
      </c>
      <c r="B133" s="9">
        <f t="shared" si="17"/>
        <v>2.6855468750000003E-6</v>
      </c>
      <c r="C133" s="9">
        <f t="shared" si="18"/>
        <v>0</v>
      </c>
      <c r="D133" s="48">
        <f t="shared" si="16"/>
        <v>2.6855468750000003E-6</v>
      </c>
      <c r="E133" s="8">
        <f t="shared" si="19"/>
        <v>9.9999999999999995E-7</v>
      </c>
      <c r="F133" s="32">
        <f t="shared" si="21"/>
        <v>-2.7308946209722031E-4</v>
      </c>
      <c r="G133" s="20">
        <f t="shared" si="20"/>
        <v>-0.27308946209722029</v>
      </c>
      <c r="H133" s="1">
        <f t="shared" si="22"/>
        <v>2.5453881811085302E-12</v>
      </c>
      <c r="I133" s="8">
        <f t="shared" si="24"/>
        <v>0</v>
      </c>
      <c r="J133" s="8">
        <f t="shared" si="25"/>
        <v>23.758783202458101</v>
      </c>
    </row>
    <row r="134" spans="1:10" x14ac:dyDescent="0.2">
      <c r="A134" s="8">
        <f t="shared" si="23"/>
        <v>9.75</v>
      </c>
      <c r="B134" s="9">
        <f t="shared" si="17"/>
        <v>2.6855468750000003E-6</v>
      </c>
      <c r="C134" s="9">
        <f t="shared" si="18"/>
        <v>0</v>
      </c>
      <c r="D134" s="48">
        <f t="shared" si="16"/>
        <v>2.6855468750000003E-6</v>
      </c>
      <c r="E134" s="8">
        <f t="shared" si="19"/>
        <v>9.9999999999999995E-7</v>
      </c>
      <c r="F134" s="32">
        <f t="shared" si="21"/>
        <v>-2.7308946209722031E-4</v>
      </c>
      <c r="G134" s="20">
        <f t="shared" si="20"/>
        <v>-0.27308946209722029</v>
      </c>
      <c r="H134" s="1">
        <f t="shared" si="22"/>
        <v>2.5453881811085302E-12</v>
      </c>
      <c r="I134" s="8">
        <f t="shared" si="24"/>
        <v>0</v>
      </c>
      <c r="J134" s="8">
        <f t="shared" si="25"/>
        <v>23.963600299031015</v>
      </c>
    </row>
    <row r="135" spans="1:10" x14ac:dyDescent="0.2">
      <c r="A135" s="8">
        <f t="shared" si="23"/>
        <v>9.8333333333333339</v>
      </c>
      <c r="B135" s="9">
        <f t="shared" si="17"/>
        <v>2.6855468750000003E-6</v>
      </c>
      <c r="C135" s="9">
        <f t="shared" si="18"/>
        <v>0</v>
      </c>
      <c r="D135" s="48">
        <f t="shared" si="16"/>
        <v>2.6855468750000003E-6</v>
      </c>
      <c r="E135" s="8">
        <f t="shared" si="19"/>
        <v>9.9999999999999995E-7</v>
      </c>
      <c r="F135" s="32">
        <f t="shared" si="21"/>
        <v>-2.7308946209722031E-4</v>
      </c>
      <c r="G135" s="20">
        <f t="shared" si="20"/>
        <v>-0.27308946209722029</v>
      </c>
      <c r="H135" s="1">
        <f t="shared" si="22"/>
        <v>2.5453881811085302E-12</v>
      </c>
      <c r="I135" s="8">
        <f t="shared" si="24"/>
        <v>0</v>
      </c>
      <c r="J135" s="8">
        <f t="shared" si="25"/>
        <v>24.168417395603928</v>
      </c>
    </row>
    <row r="136" spans="1:10" x14ac:dyDescent="0.2">
      <c r="A136" s="8">
        <f t="shared" si="23"/>
        <v>9.9166666666666679</v>
      </c>
      <c r="B136" s="9">
        <f t="shared" si="17"/>
        <v>2.6855468750000003E-6</v>
      </c>
      <c r="C136" s="9">
        <f t="shared" si="18"/>
        <v>0</v>
      </c>
      <c r="D136" s="48">
        <f t="shared" si="16"/>
        <v>2.6855468750000003E-6</v>
      </c>
      <c r="E136" s="8">
        <f t="shared" si="19"/>
        <v>9.9999999999999995E-7</v>
      </c>
      <c r="F136" s="32">
        <f t="shared" si="21"/>
        <v>-2.7308946209722031E-4</v>
      </c>
      <c r="G136" s="20">
        <f t="shared" si="20"/>
        <v>-0.27308946209722029</v>
      </c>
      <c r="H136" s="1">
        <f t="shared" si="22"/>
        <v>2.5453881811085302E-12</v>
      </c>
      <c r="I136" s="8">
        <f t="shared" si="24"/>
        <v>0</v>
      </c>
      <c r="J136" s="8">
        <f t="shared" si="25"/>
        <v>24.373234492176842</v>
      </c>
    </row>
    <row r="137" spans="1:10" x14ac:dyDescent="0.2">
      <c r="A137" s="8">
        <f t="shared" si="23"/>
        <v>10.000000000000002</v>
      </c>
      <c r="B137" s="9">
        <f t="shared" si="17"/>
        <v>2.6855468750000003E-6</v>
      </c>
      <c r="C137" s="9">
        <f t="shared" si="18"/>
        <v>0</v>
      </c>
      <c r="D137" s="48">
        <f t="shared" si="16"/>
        <v>2.6855468750000003E-6</v>
      </c>
      <c r="E137" s="8">
        <f t="shared" si="19"/>
        <v>9.9999999999999995E-7</v>
      </c>
      <c r="F137" s="32">
        <f t="shared" si="21"/>
        <v>-2.7308946209722031E-4</v>
      </c>
      <c r="G137" s="20">
        <f t="shared" si="20"/>
        <v>-0.27308946209722029</v>
      </c>
      <c r="H137" s="1">
        <f t="shared" si="22"/>
        <v>2.5453881811085302E-12</v>
      </c>
      <c r="I137" s="8">
        <f t="shared" si="24"/>
        <v>0</v>
      </c>
      <c r="J137" s="8">
        <f t="shared" si="25"/>
        <v>24.578051588749755</v>
      </c>
    </row>
    <row r="138" spans="1:10" x14ac:dyDescent="0.2">
      <c r="A138" s="8">
        <f t="shared" si="23"/>
        <v>10.083333333333336</v>
      </c>
      <c r="B138" s="9">
        <f t="shared" si="17"/>
        <v>2.6855468750000003E-6</v>
      </c>
      <c r="C138" s="9">
        <f t="shared" si="18"/>
        <v>0</v>
      </c>
      <c r="D138" s="48">
        <f t="shared" si="16"/>
        <v>2.6855468750000003E-6</v>
      </c>
      <c r="E138" s="8">
        <f t="shared" si="19"/>
        <v>9.9999999999999995E-7</v>
      </c>
      <c r="F138" s="32">
        <f t="shared" si="21"/>
        <v>-2.7308946209722031E-4</v>
      </c>
      <c r="G138" s="20">
        <f t="shared" si="20"/>
        <v>-0.27308946209722029</v>
      </c>
      <c r="H138" s="1">
        <f t="shared" si="22"/>
        <v>2.5453881811085302E-12</v>
      </c>
      <c r="I138" s="8">
        <f t="shared" si="24"/>
        <v>0</v>
      </c>
      <c r="J138" s="8">
        <f t="shared" si="25"/>
        <v>24.782868685322669</v>
      </c>
    </row>
    <row r="139" spans="1:10" x14ac:dyDescent="0.2">
      <c r="A139" s="8">
        <f t="shared" si="23"/>
        <v>10.16666666666667</v>
      </c>
      <c r="B139" s="9">
        <f t="shared" si="17"/>
        <v>2.6855468750000003E-6</v>
      </c>
      <c r="C139" s="9">
        <f t="shared" si="18"/>
        <v>0</v>
      </c>
      <c r="D139" s="48">
        <f t="shared" si="16"/>
        <v>2.6855468750000003E-6</v>
      </c>
      <c r="E139" s="8">
        <f t="shared" si="19"/>
        <v>9.9999999999999995E-7</v>
      </c>
      <c r="F139" s="32">
        <f t="shared" si="21"/>
        <v>-2.7308946209722031E-4</v>
      </c>
      <c r="G139" s="20">
        <f t="shared" si="20"/>
        <v>-0.27308946209722029</v>
      </c>
      <c r="H139" s="1">
        <f t="shared" si="22"/>
        <v>2.5453881811085302E-12</v>
      </c>
      <c r="I139" s="8">
        <f t="shared" si="24"/>
        <v>0</v>
      </c>
      <c r="J139" s="8">
        <f t="shared" si="25"/>
        <v>24.987685781895582</v>
      </c>
    </row>
    <row r="140" spans="1:10" x14ac:dyDescent="0.2">
      <c r="A140" s="8">
        <f t="shared" si="23"/>
        <v>10.250000000000004</v>
      </c>
      <c r="B140" s="9">
        <f t="shared" si="17"/>
        <v>2.6855468750000003E-6</v>
      </c>
      <c r="C140" s="9">
        <f t="shared" si="18"/>
        <v>0</v>
      </c>
      <c r="D140" s="48">
        <f t="shared" si="16"/>
        <v>2.6855468750000003E-6</v>
      </c>
      <c r="E140" s="8">
        <f t="shared" si="19"/>
        <v>9.9999999999999995E-7</v>
      </c>
      <c r="F140" s="32">
        <f t="shared" si="21"/>
        <v>-2.7308946209722031E-4</v>
      </c>
      <c r="G140" s="20">
        <f t="shared" si="20"/>
        <v>-0.27308946209722029</v>
      </c>
      <c r="H140" s="1">
        <f t="shared" si="22"/>
        <v>2.5453881811085302E-12</v>
      </c>
      <c r="I140" s="8">
        <f t="shared" si="24"/>
        <v>0</v>
      </c>
      <c r="J140" s="8">
        <f t="shared" si="25"/>
        <v>25.192502878468495</v>
      </c>
    </row>
    <row r="141" spans="1:10" x14ac:dyDescent="0.2">
      <c r="A141" s="8">
        <f t="shared" si="23"/>
        <v>10.333333333333337</v>
      </c>
      <c r="B141" s="9">
        <f t="shared" si="17"/>
        <v>2.6855468750000003E-6</v>
      </c>
      <c r="C141" s="9">
        <f t="shared" si="18"/>
        <v>0</v>
      </c>
      <c r="D141" s="48">
        <f t="shared" si="16"/>
        <v>2.6855468750000003E-6</v>
      </c>
      <c r="E141" s="8">
        <f t="shared" si="19"/>
        <v>9.9999999999999995E-7</v>
      </c>
      <c r="F141" s="32">
        <f t="shared" si="21"/>
        <v>-2.7308946209722031E-4</v>
      </c>
      <c r="G141" s="20">
        <f t="shared" si="20"/>
        <v>-0.27308946209722029</v>
      </c>
      <c r="H141" s="1">
        <f t="shared" si="22"/>
        <v>2.5453881811085302E-12</v>
      </c>
      <c r="I141" s="8">
        <f t="shared" si="24"/>
        <v>0</v>
      </c>
      <c r="J141" s="8">
        <f t="shared" si="25"/>
        <v>25.397319975041409</v>
      </c>
    </row>
    <row r="142" spans="1:10" x14ac:dyDescent="0.2">
      <c r="A142" s="8">
        <f t="shared" si="23"/>
        <v>10.416666666666671</v>
      </c>
      <c r="B142" s="9">
        <f t="shared" si="17"/>
        <v>2.6855468750000003E-6</v>
      </c>
      <c r="C142" s="9">
        <f t="shared" si="18"/>
        <v>0</v>
      </c>
      <c r="D142" s="48">
        <f t="shared" si="16"/>
        <v>2.6855468750000003E-6</v>
      </c>
      <c r="E142" s="8">
        <f t="shared" si="19"/>
        <v>9.9999999999999995E-7</v>
      </c>
      <c r="F142" s="32">
        <f t="shared" si="21"/>
        <v>-2.7308946209722031E-4</v>
      </c>
      <c r="G142" s="20">
        <f t="shared" si="20"/>
        <v>-0.27308946209722029</v>
      </c>
      <c r="H142" s="1">
        <f t="shared" si="22"/>
        <v>2.5453881811085302E-12</v>
      </c>
      <c r="I142" s="8">
        <f t="shared" si="24"/>
        <v>0</v>
      </c>
      <c r="J142" s="8">
        <f t="shared" si="25"/>
        <v>25.602137071614322</v>
      </c>
    </row>
    <row r="143" spans="1:10" x14ac:dyDescent="0.2">
      <c r="A143" s="8">
        <f t="shared" si="23"/>
        <v>10.500000000000005</v>
      </c>
      <c r="B143" s="9">
        <f t="shared" si="17"/>
        <v>2.6855468750000003E-6</v>
      </c>
      <c r="C143" s="9">
        <f t="shared" si="18"/>
        <v>0</v>
      </c>
      <c r="D143" s="48">
        <f t="shared" si="16"/>
        <v>2.6855468750000003E-6</v>
      </c>
      <c r="E143" s="8">
        <f t="shared" si="19"/>
        <v>9.9999999999999995E-7</v>
      </c>
      <c r="F143" s="32">
        <f t="shared" si="21"/>
        <v>-2.7308946209722031E-4</v>
      </c>
      <c r="G143" s="20">
        <f t="shared" si="20"/>
        <v>-0.27308946209722029</v>
      </c>
      <c r="H143" s="1">
        <f t="shared" si="22"/>
        <v>2.5453881811085302E-12</v>
      </c>
      <c r="I143" s="8">
        <f t="shared" si="24"/>
        <v>0</v>
      </c>
      <c r="J143" s="8">
        <f t="shared" si="25"/>
        <v>25.806954168187236</v>
      </c>
    </row>
    <row r="144" spans="1:10" x14ac:dyDescent="0.2">
      <c r="A144" s="8">
        <f t="shared" si="23"/>
        <v>10.583333333333339</v>
      </c>
      <c r="B144" s="9">
        <f t="shared" si="17"/>
        <v>2.6855468750000003E-6</v>
      </c>
      <c r="C144" s="9">
        <f t="shared" si="18"/>
        <v>0</v>
      </c>
      <c r="D144" s="48">
        <f t="shared" si="16"/>
        <v>2.6855468750000003E-6</v>
      </c>
      <c r="E144" s="8">
        <f t="shared" si="19"/>
        <v>9.9999999999999995E-7</v>
      </c>
      <c r="F144" s="32">
        <f t="shared" si="21"/>
        <v>-2.7308946209722031E-4</v>
      </c>
      <c r="G144" s="20">
        <f t="shared" si="20"/>
        <v>-0.27308946209722029</v>
      </c>
      <c r="H144" s="1">
        <f t="shared" si="22"/>
        <v>2.5453881811085302E-12</v>
      </c>
      <c r="I144" s="8">
        <f t="shared" si="24"/>
        <v>0</v>
      </c>
      <c r="J144" s="8">
        <f t="shared" si="25"/>
        <v>26.011771264760149</v>
      </c>
    </row>
    <row r="145" spans="1:10" x14ac:dyDescent="0.2">
      <c r="A145" s="8">
        <f t="shared" si="23"/>
        <v>10.666666666666673</v>
      </c>
      <c r="B145" s="9">
        <f t="shared" si="17"/>
        <v>2.6855468750000003E-6</v>
      </c>
      <c r="C145" s="9">
        <f t="shared" si="18"/>
        <v>0</v>
      </c>
      <c r="D145" s="48">
        <f t="shared" ref="D145:D208" si="26">B145</f>
        <v>2.6855468750000003E-6</v>
      </c>
      <c r="E145" s="8">
        <f t="shared" si="19"/>
        <v>9.9999999999999995E-7</v>
      </c>
      <c r="F145" s="32">
        <f t="shared" si="21"/>
        <v>-2.7308946209722031E-4</v>
      </c>
      <c r="G145" s="20">
        <f t="shared" si="20"/>
        <v>-0.27308946209722029</v>
      </c>
      <c r="H145" s="1">
        <f t="shared" si="22"/>
        <v>2.5453881811085302E-12</v>
      </c>
      <c r="I145" s="8">
        <f t="shared" si="24"/>
        <v>0</v>
      </c>
      <c r="J145" s="8">
        <f t="shared" si="25"/>
        <v>26.216588361333063</v>
      </c>
    </row>
    <row r="146" spans="1:10" x14ac:dyDescent="0.2">
      <c r="A146" s="8">
        <f t="shared" si="23"/>
        <v>10.750000000000007</v>
      </c>
      <c r="B146" s="9">
        <f t="shared" ref="B146:B209" si="27">B145+((I145+dp_dy*(1+EXP(-(ABS(E145)-displ)/9*sharpness))^(-alpha)/(H145*rho))/H145*SIN(H145*time_step*3600)-J145/H145*COS(H145*time_step*3600)-dp_dy*(1+EXP(-(ABS(E145)-displ)/9*sharpness))^(-alpha)*time_step*3600/(H145*rho)+J145/H145)/1000</f>
        <v>2.6855468750000003E-6</v>
      </c>
      <c r="C146" s="9">
        <f t="shared" ref="C146:C209" si="28">C145+((I145+dp_dy*(1+EXP(-(ABS(E145)-displ)/9*sharpness))^(-alpha)/(H145*rho))/H145*COS(H145*time_step*3600)+J145/H145*SIN(H145*time_step*3600)-(I145+dp_dy*(1+EXP(-(ABS(E145)-displ)/9*sharpness))^(-alpha)/(H145*rho))/H145)/1000</f>
        <v>0</v>
      </c>
      <c r="D146" s="48">
        <f t="shared" si="26"/>
        <v>2.6855468750000003E-6</v>
      </c>
      <c r="E146" s="8">
        <f t="shared" ref="E146:E209" si="29">360*(init_km_from_eq+C146)/(2*PI()*6.37*10^3)</f>
        <v>9.9999999999999995E-7</v>
      </c>
      <c r="F146" s="32">
        <f t="shared" si="21"/>
        <v>-2.7308946209722031E-4</v>
      </c>
      <c r="G146" s="20">
        <f t="shared" ref="G146:G209" si="30">F146*10^5/100</f>
        <v>-0.27308946209722029</v>
      </c>
      <c r="H146" s="1">
        <f t="shared" si="22"/>
        <v>2.5453881811085302E-12</v>
      </c>
      <c r="I146" s="8">
        <f t="shared" si="24"/>
        <v>0</v>
      </c>
      <c r="J146" s="8">
        <f t="shared" si="25"/>
        <v>26.421405457905976</v>
      </c>
    </row>
    <row r="147" spans="1:10" x14ac:dyDescent="0.2">
      <c r="A147" s="8">
        <f t="shared" si="23"/>
        <v>10.833333333333341</v>
      </c>
      <c r="B147" s="9">
        <f t="shared" si="27"/>
        <v>2.6855468750000003E-6</v>
      </c>
      <c r="C147" s="9">
        <f t="shared" si="28"/>
        <v>0</v>
      </c>
      <c r="D147" s="48">
        <f t="shared" si="26"/>
        <v>2.6855468750000003E-6</v>
      </c>
      <c r="E147" s="8">
        <f t="shared" si="29"/>
        <v>9.9999999999999995E-7</v>
      </c>
      <c r="F147" s="32">
        <f t="shared" ref="F147:F210" si="31">dp_dy*(1+EXP(-(ABS(E146)-displ)/9*sharpness))^(-alpha)</f>
        <v>-2.7308946209722031E-4</v>
      </c>
      <c r="G147" s="20">
        <f t="shared" si="30"/>
        <v>-0.27308946209722029</v>
      </c>
      <c r="H147" s="1">
        <f t="shared" ref="H147:H210" si="32">2*7.292*10^(-5)*SIN(E147*PI()/180)</f>
        <v>2.5453881811085302E-12</v>
      </c>
      <c r="I147" s="8">
        <f t="shared" si="24"/>
        <v>0</v>
      </c>
      <c r="J147" s="8">
        <f t="shared" si="25"/>
        <v>26.62622255447889</v>
      </c>
    </row>
    <row r="148" spans="1:10" x14ac:dyDescent="0.2">
      <c r="A148" s="8">
        <f t="shared" si="23"/>
        <v>10.916666666666675</v>
      </c>
      <c r="B148" s="9">
        <f t="shared" si="27"/>
        <v>2.6855468750000003E-6</v>
      </c>
      <c r="C148" s="9">
        <f t="shared" si="28"/>
        <v>0</v>
      </c>
      <c r="D148" s="48">
        <f t="shared" si="26"/>
        <v>2.6855468750000003E-6</v>
      </c>
      <c r="E148" s="8">
        <f t="shared" si="29"/>
        <v>9.9999999999999995E-7</v>
      </c>
      <c r="F148" s="32">
        <f t="shared" si="31"/>
        <v>-2.7308946209722031E-4</v>
      </c>
      <c r="G148" s="20">
        <f t="shared" si="30"/>
        <v>-0.27308946209722029</v>
      </c>
      <c r="H148" s="1">
        <f t="shared" si="32"/>
        <v>2.5453881811085302E-12</v>
      </c>
      <c r="I148" s="8">
        <f t="shared" si="24"/>
        <v>0</v>
      </c>
      <c r="J148" s="8">
        <f t="shared" si="25"/>
        <v>26.831039651051803</v>
      </c>
    </row>
    <row r="149" spans="1:10" x14ac:dyDescent="0.2">
      <c r="A149" s="8">
        <f t="shared" si="23"/>
        <v>11.000000000000009</v>
      </c>
      <c r="B149" s="9">
        <f t="shared" si="27"/>
        <v>2.6855468750000003E-6</v>
      </c>
      <c r="C149" s="9">
        <f t="shared" si="28"/>
        <v>0</v>
      </c>
      <c r="D149" s="48">
        <f t="shared" si="26"/>
        <v>2.6855468750000003E-6</v>
      </c>
      <c r="E149" s="8">
        <f t="shared" si="29"/>
        <v>9.9999999999999995E-7</v>
      </c>
      <c r="F149" s="32">
        <f t="shared" si="31"/>
        <v>-2.7308946209722031E-4</v>
      </c>
      <c r="G149" s="20">
        <f t="shared" si="30"/>
        <v>-0.27308946209722029</v>
      </c>
      <c r="H149" s="1">
        <f t="shared" si="32"/>
        <v>2.5453881811085302E-12</v>
      </c>
      <c r="I149" s="8">
        <f t="shared" si="24"/>
        <v>0</v>
      </c>
      <c r="J149" s="8">
        <f t="shared" si="25"/>
        <v>27.035856747624717</v>
      </c>
    </row>
    <row r="150" spans="1:10" x14ac:dyDescent="0.2">
      <c r="A150" s="8">
        <f t="shared" si="23"/>
        <v>11.083333333333343</v>
      </c>
      <c r="B150" s="9">
        <f t="shared" si="27"/>
        <v>2.6855468750000003E-6</v>
      </c>
      <c r="C150" s="9">
        <f t="shared" si="28"/>
        <v>0</v>
      </c>
      <c r="D150" s="48">
        <f t="shared" si="26"/>
        <v>2.6855468750000003E-6</v>
      </c>
      <c r="E150" s="8">
        <f t="shared" si="29"/>
        <v>9.9999999999999995E-7</v>
      </c>
      <c r="F150" s="32">
        <f t="shared" si="31"/>
        <v>-2.7308946209722031E-4</v>
      </c>
      <c r="G150" s="20">
        <f t="shared" si="30"/>
        <v>-0.27308946209722029</v>
      </c>
      <c r="H150" s="1">
        <f t="shared" si="32"/>
        <v>2.5453881811085302E-12</v>
      </c>
      <c r="I150" s="8">
        <f t="shared" si="24"/>
        <v>0</v>
      </c>
      <c r="J150" s="8">
        <f t="shared" si="25"/>
        <v>27.24067384419763</v>
      </c>
    </row>
    <row r="151" spans="1:10" x14ac:dyDescent="0.2">
      <c r="A151" s="8">
        <f t="shared" si="23"/>
        <v>11.166666666666677</v>
      </c>
      <c r="B151" s="9">
        <f t="shared" si="27"/>
        <v>2.6855468750000003E-6</v>
      </c>
      <c r="C151" s="9">
        <f t="shared" si="28"/>
        <v>0</v>
      </c>
      <c r="D151" s="48">
        <f t="shared" si="26"/>
        <v>2.6855468750000003E-6</v>
      </c>
      <c r="E151" s="8">
        <f t="shared" si="29"/>
        <v>9.9999999999999995E-7</v>
      </c>
      <c r="F151" s="32">
        <f t="shared" si="31"/>
        <v>-2.7308946209722031E-4</v>
      </c>
      <c r="G151" s="20">
        <f t="shared" si="30"/>
        <v>-0.27308946209722029</v>
      </c>
      <c r="H151" s="1">
        <f t="shared" si="32"/>
        <v>2.5453881811085302E-12</v>
      </c>
      <c r="I151" s="8">
        <f t="shared" ref="I151:I214" si="33">(I150+dp_dy*(1+EXP(-(ABS(E150)-displ)/9*sharpness))^(-alpha)/(H150*rho))*COS(H150*time_step*3600)+J150*SIN(H150*time_step*3600)-dp_dy*(1+EXP(-(ABS(E150)-displ)/9*sharpness))^(-alpha)/(H150*rho)</f>
        <v>0</v>
      </c>
      <c r="J151" s="8">
        <f t="shared" ref="J151:J214" si="34">-(I150+dp_dy*(1+EXP(-(ABS(E150)-displ)/9*sharpness))^(-alpha)/(H150*rho))*SIN(H150*time_step*3600)+J150*COS(H150*time_step*3600)</f>
        <v>27.445490940770544</v>
      </c>
    </row>
    <row r="152" spans="1:10" x14ac:dyDescent="0.2">
      <c r="A152" s="8">
        <f t="shared" si="23"/>
        <v>11.250000000000011</v>
      </c>
      <c r="B152" s="9">
        <f t="shared" si="27"/>
        <v>2.6855468750000003E-6</v>
      </c>
      <c r="C152" s="9">
        <f t="shared" si="28"/>
        <v>16.384</v>
      </c>
      <c r="D152" s="48">
        <f t="shared" si="26"/>
        <v>2.6855468750000003E-6</v>
      </c>
      <c r="E152" s="8">
        <f t="shared" si="29"/>
        <v>0.1473689829736799</v>
      </c>
      <c r="F152" s="32">
        <f t="shared" si="31"/>
        <v>-2.7308946209722031E-4</v>
      </c>
      <c r="G152" s="20">
        <f t="shared" si="30"/>
        <v>-0.27308946209722029</v>
      </c>
      <c r="H152" s="1">
        <f t="shared" si="32"/>
        <v>3.7511085392786181E-7</v>
      </c>
      <c r="I152" s="8">
        <f t="shared" si="33"/>
        <v>0</v>
      </c>
      <c r="J152" s="8">
        <f t="shared" si="34"/>
        <v>27.650308037343457</v>
      </c>
    </row>
    <row r="153" spans="1:10" x14ac:dyDescent="0.2">
      <c r="A153" s="8">
        <f t="shared" si="23"/>
        <v>11.333333333333345</v>
      </c>
      <c r="B153" s="9">
        <f t="shared" si="27"/>
        <v>4.7058360278606412E-4</v>
      </c>
      <c r="C153" s="9">
        <f t="shared" si="28"/>
        <v>24.710048215866088</v>
      </c>
      <c r="D153" s="48">
        <f t="shared" si="26"/>
        <v>4.7058360278606412E-4</v>
      </c>
      <c r="E153" s="8">
        <f t="shared" si="29"/>
        <v>0.22225868827847675</v>
      </c>
      <c r="F153" s="32">
        <f t="shared" si="31"/>
        <v>-2.751628591368692E-4</v>
      </c>
      <c r="G153" s="20">
        <f t="shared" si="30"/>
        <v>-0.27516285913686916</v>
      </c>
      <c r="H153" s="1">
        <f t="shared" si="32"/>
        <v>5.6573321945272498E-7</v>
      </c>
      <c r="I153" s="8">
        <f t="shared" si="33"/>
        <v>3.1231910559199605E-3</v>
      </c>
      <c r="J153" s="8">
        <f t="shared" si="34"/>
        <v>27.856680006182465</v>
      </c>
    </row>
    <row r="154" spans="1:10" x14ac:dyDescent="0.2">
      <c r="A154" s="8">
        <f t="shared" si="23"/>
        <v>11.416666666666679</v>
      </c>
      <c r="B154" s="9">
        <f t="shared" si="27"/>
        <v>2.1184741407632829E-3</v>
      </c>
      <c r="C154" s="9">
        <f t="shared" si="28"/>
        <v>33.098127078056336</v>
      </c>
      <c r="D154" s="48">
        <f t="shared" si="26"/>
        <v>2.1184741407632829E-3</v>
      </c>
      <c r="E154" s="8">
        <f t="shared" si="29"/>
        <v>0.29770633616331171</v>
      </c>
      <c r="F154" s="32">
        <f t="shared" si="31"/>
        <v>-2.7622204626637106E-4</v>
      </c>
      <c r="G154" s="20">
        <f t="shared" si="30"/>
        <v>-0.27622204626637109</v>
      </c>
      <c r="H154" s="1">
        <f t="shared" si="32"/>
        <v>7.5777477977207028E-7</v>
      </c>
      <c r="I154" s="8">
        <f t="shared" si="33"/>
        <v>7.8686059157462296E-3</v>
      </c>
      <c r="J154" s="8">
        <f t="shared" si="34"/>
        <v>28.063845608615821</v>
      </c>
    </row>
    <row r="155" spans="1:10" x14ac:dyDescent="0.2">
      <c r="A155" s="8">
        <f t="shared" si="23"/>
        <v>11.500000000000012</v>
      </c>
      <c r="B155" s="9">
        <f t="shared" si="27"/>
        <v>5.4383931457996368E-3</v>
      </c>
      <c r="C155" s="9">
        <f t="shared" si="28"/>
        <v>41.548475871324541</v>
      </c>
      <c r="D155" s="48">
        <f t="shared" si="26"/>
        <v>5.4383931457996368E-3</v>
      </c>
      <c r="E155" s="8">
        <f t="shared" si="29"/>
        <v>0.37371407890549951</v>
      </c>
      <c r="F155" s="32">
        <f t="shared" si="31"/>
        <v>-2.7729290354946393E-4</v>
      </c>
      <c r="G155" s="20">
        <f t="shared" si="30"/>
        <v>-0.27729290354946395</v>
      </c>
      <c r="H155" s="1">
        <f t="shared" si="32"/>
        <v>9.5124065466850877E-7</v>
      </c>
      <c r="I155" s="8">
        <f t="shared" si="33"/>
        <v>1.4272067111619435E-2</v>
      </c>
      <c r="J155" s="8">
        <f t="shared" si="34"/>
        <v>28.271812770527021</v>
      </c>
    </row>
    <row r="156" spans="1:10" x14ac:dyDescent="0.2">
      <c r="A156" s="8">
        <f t="shared" si="23"/>
        <v>11.583333333333346</v>
      </c>
      <c r="B156" s="9">
        <f t="shared" si="27"/>
        <v>1.0933190632611514E-2</v>
      </c>
      <c r="C156" s="9">
        <f t="shared" si="28"/>
        <v>50.061336226463318</v>
      </c>
      <c r="D156" s="48">
        <f t="shared" si="26"/>
        <v>1.0933190632611514E-2</v>
      </c>
      <c r="E156" s="8">
        <f t="shared" si="29"/>
        <v>0.4502840898841009</v>
      </c>
      <c r="F156" s="32">
        <f t="shared" si="31"/>
        <v>-2.7837555677046727E-4</v>
      </c>
      <c r="G156" s="20">
        <f t="shared" si="30"/>
        <v>-0.27837555677046727</v>
      </c>
      <c r="H156" s="1">
        <f t="shared" si="32"/>
        <v>1.1461360023262469E-6</v>
      </c>
      <c r="I156" s="8">
        <f t="shared" si="33"/>
        <v>2.2369845968796653E-2</v>
      </c>
      <c r="J156" s="8">
        <f t="shared" si="34"/>
        <v>28.480589211230107</v>
      </c>
    </row>
    <row r="157" spans="1:10" x14ac:dyDescent="0.2">
      <c r="A157" s="8">
        <f t="shared" si="23"/>
        <v>11.66666666666668</v>
      </c>
      <c r="B157" s="9">
        <f t="shared" si="27"/>
        <v>1.9116666063666344E-2</v>
      </c>
      <c r="C157" s="9">
        <f t="shared" si="28"/>
        <v>58.636952057480812</v>
      </c>
      <c r="D157" s="48">
        <f t="shared" si="26"/>
        <v>1.9116666063666344E-2</v>
      </c>
      <c r="E157" s="8">
        <f t="shared" si="29"/>
        <v>0.52741856301485091</v>
      </c>
      <c r="F157" s="32">
        <f t="shared" si="31"/>
        <v>-2.7947013357540809E-4</v>
      </c>
      <c r="G157" s="20">
        <f t="shared" si="30"/>
        <v>-0.27947013357540806</v>
      </c>
      <c r="H157" s="1">
        <f t="shared" si="32"/>
        <v>1.342466017512584E-6</v>
      </c>
      <c r="I157" s="8">
        <f t="shared" si="33"/>
        <v>3.2198668014757459E-2</v>
      </c>
      <c r="J157" s="8">
        <f t="shared" si="34"/>
        <v>28.690182432035851</v>
      </c>
    </row>
    <row r="158" spans="1:10" x14ac:dyDescent="0.2">
      <c r="A158" s="8">
        <f t="shared" si="23"/>
        <v>11.750000000000014</v>
      </c>
      <c r="B158" s="9">
        <f t="shared" si="27"/>
        <v>3.0513705432415009E-2</v>
      </c>
      <c r="C158" s="9">
        <f t="shared" si="28"/>
        <v>67.275569494724266</v>
      </c>
      <c r="D158" s="48">
        <f t="shared" si="26"/>
        <v>3.0513705432415009E-2</v>
      </c>
      <c r="E158" s="8">
        <f t="shared" si="29"/>
        <v>0.60511971214862936</v>
      </c>
      <c r="F158" s="32">
        <f t="shared" si="31"/>
        <v>-2.8057676349018849E-4</v>
      </c>
      <c r="G158" s="20">
        <f t="shared" si="30"/>
        <v>-0.28057676349018851</v>
      </c>
      <c r="H158" s="1">
        <f t="shared" si="32"/>
        <v>1.5402359296588865E-6</v>
      </c>
      <c r="I158" s="8">
        <f t="shared" si="33"/>
        <v>4.3795718362616753E-2</v>
      </c>
      <c r="J158" s="8">
        <f t="shared" si="34"/>
        <v>28.900599704515432</v>
      </c>
    </row>
    <row r="159" spans="1:10" x14ac:dyDescent="0.2">
      <c r="A159" s="8">
        <f t="shared" si="23"/>
        <v>11.833333333333348</v>
      </c>
      <c r="B159" s="9">
        <f t="shared" si="27"/>
        <v>4.5660419952124359E-2</v>
      </c>
      <c r="C159" s="9">
        <f t="shared" si="28"/>
        <v>75.977436813950533</v>
      </c>
      <c r="D159" s="48">
        <f t="shared" si="26"/>
        <v>4.5660419952124359E-2</v>
      </c>
      <c r="E159" s="8">
        <f t="shared" si="29"/>
        <v>0.68338977043347793</v>
      </c>
      <c r="F159" s="32">
        <f t="shared" si="31"/>
        <v>-2.8169557793846292E-4</v>
      </c>
      <c r="G159" s="20">
        <f t="shared" si="30"/>
        <v>-0.28169557793846289</v>
      </c>
      <c r="H159" s="1">
        <f t="shared" si="32"/>
        <v>1.7394510008409734E-6</v>
      </c>
      <c r="I159" s="8">
        <f t="shared" si="33"/>
        <v>5.7198647062875807E-2</v>
      </c>
      <c r="J159" s="8">
        <f t="shared" si="34"/>
        <v>29.111848058455358</v>
      </c>
    </row>
    <row r="160" spans="1:10" x14ac:dyDescent="0.2">
      <c r="A160" s="8">
        <f t="shared" si="23"/>
        <v>11.916666666666682</v>
      </c>
      <c r="B160" s="9">
        <f t="shared" si="27"/>
        <v>6.510428632237017E-2</v>
      </c>
      <c r="C160" s="9">
        <f t="shared" si="28"/>
        <v>84.742804362058635</v>
      </c>
      <c r="D160" s="48">
        <f t="shared" si="26"/>
        <v>6.510428632237017E-2</v>
      </c>
      <c r="E160" s="8">
        <f t="shared" si="29"/>
        <v>0.76223098964659086</v>
      </c>
      <c r="F160" s="32">
        <f t="shared" si="31"/>
        <v>-2.8282671025921144E-4</v>
      </c>
      <c r="G160" s="20">
        <f t="shared" si="30"/>
        <v>-0.28282671025921141</v>
      </c>
      <c r="H160" s="1">
        <f t="shared" si="32"/>
        <v>1.9401165236752028E-6</v>
      </c>
      <c r="I160" s="8">
        <f t="shared" si="33"/>
        <v>7.2445574417145053E-2</v>
      </c>
      <c r="J160" s="8">
        <f t="shared" si="34"/>
        <v>29.323934269496949</v>
      </c>
    </row>
    <row r="161" spans="1:10" x14ac:dyDescent="0.2">
      <c r="A161" s="8">
        <f t="shared" si="23"/>
        <v>12.000000000000016</v>
      </c>
      <c r="B161" s="9">
        <f t="shared" si="27"/>
        <v>8.9404288593679659E-2</v>
      </c>
      <c r="C161" s="9">
        <f t="shared" si="28"/>
        <v>93.57192447867989</v>
      </c>
      <c r="D161" s="48">
        <f t="shared" si="26"/>
        <v>8.9404288593679659E-2</v>
      </c>
      <c r="E161" s="8">
        <f t="shared" si="29"/>
        <v>0.8416456394890478</v>
      </c>
      <c r="F161" s="32">
        <f t="shared" si="31"/>
        <v>-2.8397029572408696E-4</v>
      </c>
      <c r="G161" s="20">
        <f t="shared" si="30"/>
        <v>-0.28397029572408694</v>
      </c>
      <c r="H161" s="1">
        <f t="shared" si="32"/>
        <v>2.1422378191117809E-6</v>
      </c>
      <c r="I161" s="8">
        <f t="shared" si="33"/>
        <v>8.9575096244914221E-2</v>
      </c>
      <c r="J161" s="8">
        <f t="shared" si="34"/>
        <v>29.53686484645408</v>
      </c>
    </row>
    <row r="162" spans="1:10" x14ac:dyDescent="0.2">
      <c r="A162" s="8">
        <f t="shared" si="23"/>
        <v>12.08333333333335</v>
      </c>
      <c r="B162" s="9">
        <f t="shared" si="27"/>
        <v>0.11913106161914765</v>
      </c>
      <c r="C162" s="9">
        <f t="shared" si="28"/>
        <v>102.46505141448974</v>
      </c>
      <c r="D162" s="48">
        <f t="shared" si="26"/>
        <v>0.11913106161914765</v>
      </c>
      <c r="E162" s="8">
        <f t="shared" si="29"/>
        <v>0.92163600685105951</v>
      </c>
      <c r="F162" s="32">
        <f t="shared" si="31"/>
        <v>-2.8512647155441961E-4</v>
      </c>
      <c r="G162" s="20">
        <f t="shared" si="30"/>
        <v>-0.28512647155441961</v>
      </c>
      <c r="H162" s="1">
        <f t="shared" si="32"/>
        <v>2.3458202341450196E-6</v>
      </c>
      <c r="I162" s="8">
        <f t="shared" si="33"/>
        <v>0.10862628909694649</v>
      </c>
      <c r="J162" s="8">
        <f t="shared" si="34"/>
        <v>29.750646018302479</v>
      </c>
    </row>
    <row r="163" spans="1:10" x14ac:dyDescent="0.2">
      <c r="A163" s="8">
        <f t="shared" si="23"/>
        <v>12.166666666666684</v>
      </c>
      <c r="B163" s="9">
        <f t="shared" si="27"/>
        <v>0.1548670360352844</v>
      </c>
      <c r="C163" s="9">
        <f t="shared" si="28"/>
        <v>111.42244124503432</v>
      </c>
      <c r="D163" s="48">
        <f t="shared" si="26"/>
        <v>0.1548670360352844</v>
      </c>
      <c r="E163" s="8">
        <f t="shared" si="29"/>
        <v>1.0022043950368693</v>
      </c>
      <c r="F163" s="32">
        <f t="shared" si="31"/>
        <v>-2.8629537693797199E-4</v>
      </c>
      <c r="G163" s="20">
        <f t="shared" si="30"/>
        <v>-0.28629537693797202</v>
      </c>
      <c r="H163" s="1">
        <f t="shared" si="32"/>
        <v>2.5508691394128485E-6</v>
      </c>
      <c r="I163" s="8">
        <f t="shared" si="33"/>
        <v>0.12963871540654281</v>
      </c>
      <c r="J163" s="8">
        <f t="shared" si="34"/>
        <v>29.965283720834091</v>
      </c>
    </row>
    <row r="164" spans="1:10" x14ac:dyDescent="0.2">
      <c r="A164" s="8">
        <f t="shared" si="23"/>
        <v>12.250000000000018</v>
      </c>
      <c r="B164" s="9">
        <f t="shared" si="27"/>
        <v>0.19720658479258418</v>
      </c>
      <c r="C164" s="9">
        <f t="shared" si="28"/>
        <v>120.4443517808914</v>
      </c>
      <c r="D164" s="48">
        <f t="shared" si="26"/>
        <v>0.19720658479258418</v>
      </c>
      <c r="E164" s="8">
        <f t="shared" si="29"/>
        <v>1.0833531229566842</v>
      </c>
      <c r="F164" s="32">
        <f t="shared" si="31"/>
        <v>-2.8747715304527249E-4</v>
      </c>
      <c r="G164" s="20">
        <f t="shared" si="30"/>
        <v>-0.28747715304527249</v>
      </c>
      <c r="H164" s="1">
        <f t="shared" si="32"/>
        <v>2.757389926704314E-6</v>
      </c>
      <c r="I164" s="8">
        <f t="shared" si="33"/>
        <v>0.15265242857100247</v>
      </c>
      <c r="J164" s="8">
        <f t="shared" si="34"/>
        <v>30.180783582969742</v>
      </c>
    </row>
    <row r="165" spans="1:10" x14ac:dyDescent="0.2">
      <c r="A165" s="8">
        <f t="shared" si="23"/>
        <v>12.333333333333352</v>
      </c>
      <c r="B165" s="9">
        <f t="shared" si="27"/>
        <v>0.24675617120228707</v>
      </c>
      <c r="C165" s="9">
        <f t="shared" si="28"/>
        <v>129.53104247340559</v>
      </c>
      <c r="D165" s="48">
        <f t="shared" si="26"/>
        <v>0.24675617120228707</v>
      </c>
      <c r="E165" s="8">
        <f t="shared" si="29"/>
        <v>1.1650845242787988</v>
      </c>
      <c r="F165" s="32">
        <f t="shared" si="31"/>
        <v>-2.8867194304561697E-4</v>
      </c>
      <c r="G165" s="20">
        <f t="shared" si="30"/>
        <v>-0.28867194304561694</v>
      </c>
      <c r="H165" s="1">
        <f t="shared" si="32"/>
        <v>2.9653880063576261E-6</v>
      </c>
      <c r="I165" s="8">
        <f t="shared" si="33"/>
        <v>0.17770797795361659</v>
      </c>
      <c r="J165" s="8">
        <f t="shared" si="34"/>
        <v>30.397150912723514</v>
      </c>
    </row>
    <row r="166" spans="1:10" x14ac:dyDescent="0.2">
      <c r="A166" s="8">
        <f t="shared" si="23"/>
        <v>12.416666666666686</v>
      </c>
      <c r="B166" s="9">
        <f t="shared" si="27"/>
        <v>0.30413449846394358</v>
      </c>
      <c r="C166" s="9">
        <f t="shared" si="28"/>
        <v>138.68277431629596</v>
      </c>
      <c r="D166" s="48">
        <f t="shared" si="26"/>
        <v>0.30413449846394358</v>
      </c>
      <c r="E166" s="8">
        <f t="shared" si="29"/>
        <v>1.2474009465445919</v>
      </c>
      <c r="F166" s="32">
        <f t="shared" si="31"/>
        <v>-2.898798921226191E-4</v>
      </c>
      <c r="G166" s="20">
        <f t="shared" si="30"/>
        <v>-0.28987989212261911</v>
      </c>
      <c r="H166" s="1">
        <f t="shared" si="32"/>
        <v>3.1748688045555424E-6</v>
      </c>
      <c r="I166" s="8">
        <f t="shared" si="33"/>
        <v>0.20484641379795221</v>
      </c>
      <c r="J166" s="8">
        <f t="shared" si="34"/>
        <v>30.614390682811994</v>
      </c>
    </row>
    <row r="167" spans="1:10" x14ac:dyDescent="0.2">
      <c r="A167" s="8">
        <f t="shared" si="23"/>
        <v>12.50000000000002</v>
      </c>
      <c r="B167" s="9">
        <f t="shared" si="27"/>
        <v>0.36997266064770518</v>
      </c>
      <c r="C167" s="9">
        <f t="shared" si="28"/>
        <v>147.89980974289773</v>
      </c>
      <c r="D167" s="48">
        <f t="shared" si="26"/>
        <v>0.36997266064770518</v>
      </c>
      <c r="E167" s="8">
        <f t="shared" si="29"/>
        <v>1.3303047502442531</v>
      </c>
      <c r="F167" s="32">
        <f t="shared" si="31"/>
        <v>-2.911011474893276E-4</v>
      </c>
      <c r="G167" s="20">
        <f t="shared" si="30"/>
        <v>-0.29110114748932758</v>
      </c>
      <c r="H167" s="1">
        <f t="shared" si="32"/>
        <v>3.3858377605126294E-6</v>
      </c>
      <c r="I167" s="8">
        <f t="shared" si="33"/>
        <v>0.2341092920443657</v>
      </c>
      <c r="J167" s="8">
        <f t="shared" si="34"/>
        <v>30.832507515901721</v>
      </c>
    </row>
    <row r="168" spans="1:10" x14ac:dyDescent="0.2">
      <c r="A168" s="8">
        <f t="shared" si="23"/>
        <v>12.583333333333353</v>
      </c>
      <c r="B168" s="9">
        <f t="shared" si="27"/>
        <v>0.44491429512016473</v>
      </c>
      <c r="C168" s="9">
        <f t="shared" si="28"/>
        <v>157.18241251882165</v>
      </c>
      <c r="D168" s="48">
        <f t="shared" si="26"/>
        <v>0.44491429512016473</v>
      </c>
      <c r="E168" s="8">
        <f t="shared" si="29"/>
        <v>1.4137983078512961</v>
      </c>
      <c r="F168" s="32">
        <f t="shared" si="31"/>
        <v>-2.9233585840285819E-4</v>
      </c>
      <c r="G168" s="20">
        <f t="shared" si="30"/>
        <v>-0.2923358584028582</v>
      </c>
      <c r="H168" s="1">
        <f t="shared" si="32"/>
        <v>3.5983003235494406E-6</v>
      </c>
      <c r="I168" s="8">
        <f t="shared" si="33"/>
        <v>0.2655386790389116</v>
      </c>
      <c r="J168" s="8">
        <f t="shared" si="34"/>
        <v>31.051505669488041</v>
      </c>
    </row>
    <row r="169" spans="1:10" x14ac:dyDescent="0.2">
      <c r="A169" s="8">
        <f t="shared" si="23"/>
        <v>12.666666666666687</v>
      </c>
      <c r="B169" s="9">
        <f t="shared" si="27"/>
        <v>0.52961573634669179</v>
      </c>
      <c r="C169" s="9">
        <f t="shared" si="28"/>
        <v>166.5308476301208</v>
      </c>
      <c r="D169" s="48">
        <f t="shared" si="26"/>
        <v>0.52961573634669179</v>
      </c>
      <c r="E169" s="8">
        <f t="shared" si="29"/>
        <v>1.4978840028166578</v>
      </c>
      <c r="F169" s="32">
        <f t="shared" si="31"/>
        <v>-2.9358417617849042E-4</v>
      </c>
      <c r="G169" s="20">
        <f t="shared" si="30"/>
        <v>-0.29358417617849042</v>
      </c>
      <c r="H169" s="1">
        <f t="shared" si="32"/>
        <v>3.8122619500556566E-6</v>
      </c>
      <c r="I169" s="8">
        <f t="shared" si="33"/>
        <v>0.29917715612458551</v>
      </c>
      <c r="J169" s="8">
        <f t="shared" si="34"/>
        <v>31.271389020398537</v>
      </c>
    </row>
    <row r="170" spans="1:10" x14ac:dyDescent="0.2">
      <c r="A170" s="8">
        <f t="shared" ref="A170:A233" si="35">A169+time_step</f>
        <v>12.750000000000021</v>
      </c>
      <c r="B170" s="9">
        <f t="shared" si="27"/>
        <v>0.62474617107491937</v>
      </c>
      <c r="C170" s="9">
        <f t="shared" si="28"/>
        <v>175.94538116669654</v>
      </c>
      <c r="D170" s="48">
        <f t="shared" si="26"/>
        <v>0.62474617107491937</v>
      </c>
      <c r="E170" s="8">
        <f t="shared" si="29"/>
        <v>1.5825642285199799</v>
      </c>
      <c r="F170" s="32">
        <f t="shared" si="31"/>
        <v>-2.9484625420321314E-4</v>
      </c>
      <c r="G170" s="20">
        <f t="shared" si="30"/>
        <v>-0.29484625420321314</v>
      </c>
      <c r="H170" s="1">
        <f t="shared" si="32"/>
        <v>4.0277281003360894E-6</v>
      </c>
      <c r="I170" s="8">
        <f t="shared" si="33"/>
        <v>0.3350678241036178</v>
      </c>
      <c r="J170" s="8">
        <f t="shared" si="34"/>
        <v>31.492161048914344</v>
      </c>
    </row>
    <row r="171" spans="1:10" x14ac:dyDescent="0.2">
      <c r="A171" s="8">
        <f t="shared" si="35"/>
        <v>12.833333333333355</v>
      </c>
      <c r="B171" s="9">
        <f t="shared" si="27"/>
        <v>0.73098779481370002</v>
      </c>
      <c r="C171" s="9">
        <f t="shared" si="28"/>
        <v>185.4262802009508</v>
      </c>
      <c r="D171" s="48">
        <f t="shared" si="26"/>
        <v>0.73098779481370002</v>
      </c>
      <c r="E171" s="8">
        <f t="shared" si="29"/>
        <v>1.6678413871781319</v>
      </c>
      <c r="F171" s="32">
        <f t="shared" si="31"/>
        <v>-2.9612224794866188E-4</v>
      </c>
      <c r="G171" s="20">
        <f t="shared" si="30"/>
        <v>-0.29612224794866188</v>
      </c>
      <c r="H171" s="1">
        <f t="shared" si="32"/>
        <v>4.2447042353397225E-6</v>
      </c>
      <c r="I171" s="8">
        <f t="shared" si="33"/>
        <v>0.37325430756030187</v>
      </c>
      <c r="J171" s="8">
        <f t="shared" si="34"/>
        <v>31.713824822502481</v>
      </c>
    </row>
    <row r="172" spans="1:10" x14ac:dyDescent="0.2">
      <c r="A172" s="8">
        <f t="shared" si="35"/>
        <v>12.916666666666689</v>
      </c>
      <c r="B172" s="9">
        <f t="shared" si="27"/>
        <v>0.84903596960194405</v>
      </c>
      <c r="C172" s="9">
        <f t="shared" si="28"/>
        <v>194.97381266137214</v>
      </c>
      <c r="D172" s="48">
        <f t="shared" si="26"/>
        <v>0.84903596960194405</v>
      </c>
      <c r="E172" s="8">
        <f t="shared" si="29"/>
        <v>1.7537178887081628</v>
      </c>
      <c r="F172" s="32">
        <f t="shared" si="31"/>
        <v>-2.9741231498341797E-4</v>
      </c>
      <c r="G172" s="20">
        <f t="shared" si="30"/>
        <v>-0.29741231498341797</v>
      </c>
      <c r="H172" s="1">
        <f t="shared" si="32"/>
        <v>4.4631958132646917E-6</v>
      </c>
      <c r="I172" s="8">
        <f t="shared" si="33"/>
        <v>0.41378075903210743</v>
      </c>
      <c r="J172" s="8">
        <f t="shared" si="34"/>
        <v>31.936382979152551</v>
      </c>
    </row>
    <row r="173" spans="1:10" x14ac:dyDescent="0.2">
      <c r="A173" s="8">
        <f t="shared" si="35"/>
        <v>13.000000000000023</v>
      </c>
      <c r="B173" s="9">
        <f t="shared" si="27"/>
        <v>0.97959938299283378</v>
      </c>
      <c r="C173" s="9">
        <f t="shared" si="28"/>
        <v>204.58824720119685</v>
      </c>
      <c r="D173" s="48">
        <f t="shared" si="26"/>
        <v>0.97959938299283378</v>
      </c>
      <c r="E173" s="8">
        <f t="shared" si="29"/>
        <v>1.8401961495459589</v>
      </c>
      <c r="F173" s="32">
        <f t="shared" si="31"/>
        <v>-2.9871661498460136E-4</v>
      </c>
      <c r="G173" s="20">
        <f t="shared" si="30"/>
        <v>-0.29871661498460134</v>
      </c>
      <c r="H173" s="1">
        <f t="shared" si="32"/>
        <v>4.6832082860424898E-6</v>
      </c>
      <c r="I173" s="8">
        <f t="shared" si="33"/>
        <v>0.45669186301716991</v>
      </c>
      <c r="J173" s="8">
        <f t="shared" si="34"/>
        <v>32.159837710310995</v>
      </c>
    </row>
    <row r="174" spans="1:10" x14ac:dyDescent="0.2">
      <c r="A174" s="8">
        <f t="shared" si="35"/>
        <v>13.083333333333357</v>
      </c>
      <c r="B174" s="9">
        <f t="shared" si="27"/>
        <v>1.1234002082254737</v>
      </c>
      <c r="C174" s="9">
        <f t="shared" si="28"/>
        <v>214.2698530618176</v>
      </c>
      <c r="D174" s="48">
        <f t="shared" si="26"/>
        <v>1.1234002082254737</v>
      </c>
      <c r="E174" s="8">
        <f t="shared" si="29"/>
        <v>1.9272785914176529</v>
      </c>
      <c r="F174" s="32">
        <f t="shared" si="31"/>
        <v>-3.000353097487459E-4</v>
      </c>
      <c r="G174" s="20">
        <f t="shared" si="30"/>
        <v>-0.30003530974874587</v>
      </c>
      <c r="H174" s="1">
        <f t="shared" si="32"/>
        <v>4.9047470956939818E-6</v>
      </c>
      <c r="I174" s="8">
        <f t="shared" si="33"/>
        <v>0.50203283980579272</v>
      </c>
      <c r="J174" s="8">
        <f t="shared" si="34"/>
        <v>32.384190743406279</v>
      </c>
    </row>
    <row r="175" spans="1:10" x14ac:dyDescent="0.2">
      <c r="A175" s="8">
        <f t="shared" si="35"/>
        <v>13.166666666666691</v>
      </c>
      <c r="B175" s="9">
        <f t="shared" si="27"/>
        <v>1.2811742655131966</v>
      </c>
      <c r="C175" s="9">
        <f t="shared" si="28"/>
        <v>224.01889993088321</v>
      </c>
      <c r="D175" s="48">
        <f t="shared" si="26"/>
        <v>1.2811742655131966</v>
      </c>
      <c r="E175" s="8">
        <f t="shared" si="29"/>
        <v>2.0149676400632868</v>
      </c>
      <c r="F175" s="32">
        <f t="shared" si="31"/>
        <v>-3.0136856320187873E-4</v>
      </c>
      <c r="G175" s="20">
        <f t="shared" si="30"/>
        <v>-0.30136856320187877</v>
      </c>
      <c r="H175" s="1">
        <f t="shared" si="32"/>
        <v>5.1278176705560265E-6</v>
      </c>
      <c r="I175" s="8">
        <f t="shared" si="33"/>
        <v>0.54984944912263245</v>
      </c>
      <c r="J175" s="8">
        <f t="shared" si="34"/>
        <v>32.609443323958438</v>
      </c>
    </row>
    <row r="176" spans="1:10" x14ac:dyDescent="0.2">
      <c r="A176" s="8">
        <f t="shared" si="35"/>
        <v>13.250000000000025</v>
      </c>
      <c r="B176" s="9">
        <f t="shared" si="27"/>
        <v>1.4536711843861267</v>
      </c>
      <c r="C176" s="9">
        <f t="shared" si="28"/>
        <v>233.83565779501947</v>
      </c>
      <c r="D176" s="48">
        <f t="shared" si="26"/>
        <v>1.4536711843861267</v>
      </c>
      <c r="E176" s="8">
        <f t="shared" si="29"/>
        <v>2.1032657239120889</v>
      </c>
      <c r="F176" s="32">
        <f t="shared" si="31"/>
        <v>-3.0271654140876468E-4</v>
      </c>
      <c r="G176" s="20">
        <f t="shared" si="30"/>
        <v>-0.30271654140876469</v>
      </c>
      <c r="H176" s="1">
        <f t="shared" si="32"/>
        <v>5.3524254213772096E-6</v>
      </c>
      <c r="I176" s="8">
        <f t="shared" si="33"/>
        <v>0.60018799356592467</v>
      </c>
      <c r="J176" s="8">
        <f t="shared" si="34"/>
        <v>32.835596197266298</v>
      </c>
    </row>
    <row r="177" spans="1:10" x14ac:dyDescent="0.2">
      <c r="A177" s="8">
        <f t="shared" si="35"/>
        <v>13.333333333333359</v>
      </c>
      <c r="B177" s="9">
        <f t="shared" si="27"/>
        <v>1.6416545670479537</v>
      </c>
      <c r="C177" s="9">
        <f t="shared" si="28"/>
        <v>243.72039678692821</v>
      </c>
      <c r="D177" s="48">
        <f t="shared" si="26"/>
        <v>1.6416545670479537</v>
      </c>
      <c r="E177" s="8">
        <f t="shared" si="29"/>
        <v>2.1921752727071864</v>
      </c>
      <c r="F177" s="32">
        <f t="shared" si="31"/>
        <v>-3.040794125812707E-4</v>
      </c>
      <c r="G177" s="20">
        <f t="shared" si="30"/>
        <v>-0.30407941258127069</v>
      </c>
      <c r="H177" s="1">
        <f t="shared" si="32"/>
        <v>5.578575737277254E-6</v>
      </c>
      <c r="I177" s="8">
        <f t="shared" si="33"/>
        <v>0.65309532182990893</v>
      </c>
      <c r="J177" s="8">
        <f t="shared" si="34"/>
        <v>33.062649589666101</v>
      </c>
    </row>
    <row r="178" spans="1:10" x14ac:dyDescent="0.2">
      <c r="A178" s="8">
        <f t="shared" si="35"/>
        <v>13.416666666666693</v>
      </c>
      <c r="B178" s="9">
        <f t="shared" si="27"/>
        <v>1.8459021526528523</v>
      </c>
      <c r="C178" s="9">
        <f t="shared" si="28"/>
        <v>253.67338702684643</v>
      </c>
      <c r="D178" s="48">
        <f t="shared" si="26"/>
        <v>1.8459021526528523</v>
      </c>
      <c r="E178" s="8">
        <f t="shared" si="29"/>
        <v>2.2816987160795903</v>
      </c>
      <c r="F178" s="32">
        <f t="shared" si="31"/>
        <v>-3.0545734708577773E-4</v>
      </c>
      <c r="G178" s="20">
        <f t="shared" si="30"/>
        <v>-0.30545734708577771</v>
      </c>
      <c r="H178" s="1">
        <f t="shared" si="32"/>
        <v>5.8062739815698501E-6</v>
      </c>
      <c r="I178" s="8">
        <f t="shared" si="33"/>
        <v>0.70861883169567363</v>
      </c>
      <c r="J178" s="8">
        <f t="shared" si="34"/>
        <v>33.290603189354982</v>
      </c>
    </row>
    <row r="179" spans="1:10" x14ac:dyDescent="0.2">
      <c r="A179" s="8">
        <f t="shared" si="35"/>
        <v>13.500000000000027</v>
      </c>
      <c r="B179" s="9">
        <f t="shared" si="27"/>
        <v>2.0672059824513274</v>
      </c>
      <c r="C179" s="9">
        <f t="shared" si="28"/>
        <v>263.69489845816793</v>
      </c>
      <c r="D179" s="48">
        <f t="shared" si="26"/>
        <v>2.0672059824513274</v>
      </c>
      <c r="E179" s="8">
        <f t="shared" si="29"/>
        <v>2.3718384820696738</v>
      </c>
      <c r="F179" s="32">
        <f t="shared" si="31"/>
        <v>-3.068505174495995E-4</v>
      </c>
      <c r="G179" s="20">
        <f t="shared" si="30"/>
        <v>-0.30685051744959951</v>
      </c>
      <c r="H179" s="1">
        <f t="shared" si="32"/>
        <v>6.0355254874445355E-6</v>
      </c>
      <c r="I179" s="8">
        <f t="shared" si="33"/>
        <v>0.76680647277535741</v>
      </c>
      <c r="J179" s="8">
        <f t="shared" si="34"/>
        <v>33.5194561267732</v>
      </c>
    </row>
    <row r="180" spans="1:10" x14ac:dyDescent="0.2">
      <c r="A180" s="8">
        <f t="shared" si="35"/>
        <v>13.583333333333361</v>
      </c>
      <c r="B180" s="9">
        <f t="shared" si="27"/>
        <v>2.3063725657146428</v>
      </c>
      <c r="C180" s="9">
        <f t="shared" si="28"/>
        <v>273.78520067710429</v>
      </c>
      <c r="D180" s="48">
        <f t="shared" si="26"/>
        <v>2.3063725657146428</v>
      </c>
      <c r="E180" s="8">
        <f t="shared" si="29"/>
        <v>2.462596995595034</v>
      </c>
      <c r="F180" s="32">
        <f t="shared" si="31"/>
        <v>-3.0825909836634227E-4</v>
      </c>
      <c r="G180" s="20">
        <f t="shared" si="30"/>
        <v>-0.3082590983663423</v>
      </c>
      <c r="H180" s="1">
        <f t="shared" si="32"/>
        <v>6.2663355535050097E-6</v>
      </c>
      <c r="I180" s="8">
        <f t="shared" si="33"/>
        <v>0.82770674899376218</v>
      </c>
      <c r="J180" s="8">
        <f t="shared" si="34"/>
        <v>33.749206954538934</v>
      </c>
    </row>
    <row r="181" spans="1:10" x14ac:dyDescent="0.2">
      <c r="A181" s="8">
        <f t="shared" si="35"/>
        <v>13.666666666666694</v>
      </c>
      <c r="B181" s="9">
        <f t="shared" si="27"/>
        <v>2.5642230463596065</v>
      </c>
      <c r="C181" s="9">
        <f t="shared" si="28"/>
        <v>283.94456275628136</v>
      </c>
      <c r="D181" s="48">
        <f t="shared" si="26"/>
        <v>2.5642230463596065</v>
      </c>
      <c r="E181" s="8">
        <f t="shared" si="29"/>
        <v>2.553976676863809</v>
      </c>
      <c r="F181" s="32">
        <f t="shared" si="31"/>
        <v>-3.096832667001394E-4</v>
      </c>
      <c r="G181" s="20">
        <f t="shared" si="30"/>
        <v>-0.3096832667001394</v>
      </c>
      <c r="H181" s="1">
        <f t="shared" si="32"/>
        <v>6.4987094391617089E-6</v>
      </c>
      <c r="I181" s="8">
        <f t="shared" si="33"/>
        <v>0.89136872079141938</v>
      </c>
      <c r="J181" s="8">
        <f t="shared" si="34"/>
        <v>33.979853626929682</v>
      </c>
    </row>
    <row r="182" spans="1:10" x14ac:dyDescent="0.2">
      <c r="A182" s="8">
        <f t="shared" si="35"/>
        <v>13.750000000000028</v>
      </c>
      <c r="B182" s="9">
        <f t="shared" si="27"/>
        <v>2.8415933702066543</v>
      </c>
      <c r="C182" s="9">
        <f t="shared" si="28"/>
        <v>294.17325306208807</v>
      </c>
      <c r="D182" s="48">
        <f t="shared" si="26"/>
        <v>2.8415933702066543</v>
      </c>
      <c r="E182" s="8">
        <f t="shared" si="29"/>
        <v>2.6459799397318005</v>
      </c>
      <c r="F182" s="32">
        <f t="shared" si="31"/>
        <v>-3.1112320148870567E-4</v>
      </c>
      <c r="G182" s="20">
        <f t="shared" si="30"/>
        <v>-0.31112320148870565</v>
      </c>
      <c r="H182" s="1">
        <f t="shared" si="32"/>
        <v>6.7326523598746992E-6</v>
      </c>
      <c r="I182" s="8">
        <f t="shared" si="33"/>
        <v>0.9578420070320135</v>
      </c>
      <c r="J182" s="8">
        <f t="shared" si="34"/>
        <v>34.211393478904483</v>
      </c>
    </row>
    <row r="183" spans="1:10" x14ac:dyDescent="0.2">
      <c r="A183" s="8">
        <f t="shared" si="35"/>
        <v>13.833333333333362</v>
      </c>
      <c r="B183" s="9">
        <f t="shared" si="27"/>
        <v>3.1393344527352602</v>
      </c>
      <c r="C183" s="9">
        <f t="shared" si="28"/>
        <v>304.47153906567399</v>
      </c>
      <c r="D183" s="48">
        <f t="shared" si="26"/>
        <v>3.1393344527352602</v>
      </c>
      <c r="E183" s="8">
        <f t="shared" si="29"/>
        <v>2.7386091900024629</v>
      </c>
      <c r="F183" s="32">
        <f t="shared" si="31"/>
        <v>-3.1257908394513747E-4</v>
      </c>
      <c r="G183" s="20">
        <f t="shared" si="30"/>
        <v>-0.3125790839451375</v>
      </c>
      <c r="H183" s="1">
        <f t="shared" si="32"/>
        <v>6.9681694822447515E-6</v>
      </c>
      <c r="I183" s="8">
        <f t="shared" si="33"/>
        <v>1.0271767865967263</v>
      </c>
      <c r="J183" s="8">
        <f t="shared" si="34"/>
        <v>34.443823204661413</v>
      </c>
    </row>
    <row r="184" spans="1:10" x14ac:dyDescent="0.2">
      <c r="A184" s="8">
        <f t="shared" si="35"/>
        <v>13.916666666666696</v>
      </c>
      <c r="B184" s="9">
        <f t="shared" si="27"/>
        <v>3.4583123473003505</v>
      </c>
      <c r="C184" s="9">
        <f t="shared" si="28"/>
        <v>314.83968714745345</v>
      </c>
      <c r="D184" s="48">
        <f t="shared" si="26"/>
        <v>3.4583123473003505</v>
      </c>
      <c r="E184" s="8">
        <f t="shared" si="29"/>
        <v>2.831866823668495</v>
      </c>
      <c r="F184" s="32">
        <f t="shared" si="31"/>
        <v>-3.1405109745839062E-4</v>
      </c>
      <c r="G184" s="20">
        <f t="shared" si="30"/>
        <v>-0.3140510974583906</v>
      </c>
      <c r="H184" s="1">
        <f t="shared" si="32"/>
        <v>7.2052659189496718E-6</v>
      </c>
      <c r="I184" s="8">
        <f t="shared" si="33"/>
        <v>1.0994237996475675</v>
      </c>
      <c r="J184" s="8">
        <f t="shared" si="34"/>
        <v>34.67713883572479</v>
      </c>
    </row>
    <row r="185" spans="1:10" x14ac:dyDescent="0.2">
      <c r="A185" s="8">
        <f t="shared" si="35"/>
        <v>14.00000000000003</v>
      </c>
      <c r="B185" s="9">
        <f t="shared" si="27"/>
        <v>3.7994084136467428</v>
      </c>
      <c r="C185" s="9">
        <f t="shared" si="28"/>
        <v>325.27796239493603</v>
      </c>
      <c r="D185" s="48">
        <f t="shared" si="26"/>
        <v>3.7994084136467428</v>
      </c>
      <c r="E185" s="8">
        <f t="shared" si="29"/>
        <v>2.9257552250933974</v>
      </c>
      <c r="F185" s="32">
        <f t="shared" si="31"/>
        <v>-3.1553942759236824E-4</v>
      </c>
      <c r="G185" s="20">
        <f t="shared" si="30"/>
        <v>-0.31553942759236825</v>
      </c>
      <c r="H185" s="1">
        <f t="shared" si="32"/>
        <v>7.4439467235220512E-6</v>
      </c>
      <c r="I185" s="8">
        <f t="shared" si="33"/>
        <v>1.174634348540863</v>
      </c>
      <c r="J185" s="8">
        <f t="shared" si="34"/>
        <v>34.911335718557133</v>
      </c>
    </row>
    <row r="186" spans="1:10" x14ac:dyDescent="0.2">
      <c r="A186" s="8">
        <f t="shared" si="35"/>
        <v>14.083333333333364</v>
      </c>
      <c r="B186" s="9">
        <f t="shared" si="27"/>
        <v>4.1635194866647947</v>
      </c>
      <c r="C186" s="9">
        <f t="shared" si="28"/>
        <v>335.78662839379723</v>
      </c>
      <c r="D186" s="48">
        <f t="shared" si="26"/>
        <v>4.1635194866647947</v>
      </c>
      <c r="E186" s="8">
        <f t="shared" si="29"/>
        <v>3.0202767651322318</v>
      </c>
      <c r="F186" s="32">
        <f t="shared" si="31"/>
        <v>-3.170442620835345E-4</v>
      </c>
      <c r="G186" s="20">
        <f t="shared" si="30"/>
        <v>-0.31704426208353448</v>
      </c>
      <c r="H186" s="1">
        <f t="shared" si="32"/>
        <v>7.6842168849668236E-6</v>
      </c>
      <c r="I186" s="8">
        <f t="shared" si="33"/>
        <v>1.2528602983716723</v>
      </c>
      <c r="J186" s="8">
        <f t="shared" si="34"/>
        <v>35.146408491690806</v>
      </c>
    </row>
    <row r="187" spans="1:10" x14ac:dyDescent="0.2">
      <c r="A187" s="8">
        <f t="shared" si="35"/>
        <v>14.166666666666698</v>
      </c>
      <c r="B187" s="9">
        <f t="shared" si="27"/>
        <v>4.5515580452345317</v>
      </c>
      <c r="C187" s="9">
        <f t="shared" si="28"/>
        <v>346.36594701199982</v>
      </c>
      <c r="D187" s="48">
        <f t="shared" si="26"/>
        <v>4.5515580452345317</v>
      </c>
      <c r="E187" s="8">
        <f t="shared" si="29"/>
        <v>3.1154337991898737</v>
      </c>
      <c r="F187" s="32">
        <f t="shared" si="31"/>
        <v>-3.1856579083698572E-4</v>
      </c>
      <c r="G187" s="20">
        <f t="shared" si="30"/>
        <v>-0.31856579083698572</v>
      </c>
      <c r="H187" s="1">
        <f t="shared" si="32"/>
        <v>7.9260813222146636E-6</v>
      </c>
      <c r="I187" s="8">
        <f t="shared" si="33"/>
        <v>1.3341540771290994</v>
      </c>
      <c r="J187" s="8">
        <f t="shared" si="34"/>
        <v>35.382351062374759</v>
      </c>
    </row>
    <row r="188" spans="1:10" x14ac:dyDescent="0.2">
      <c r="A188" s="8">
        <f t="shared" si="35"/>
        <v>14.250000000000032</v>
      </c>
      <c r="B188" s="9">
        <f t="shared" si="27"/>
        <v>4.9644523810707035</v>
      </c>
      <c r="C188" s="9">
        <f t="shared" si="28"/>
        <v>357.01617817684451</v>
      </c>
      <c r="D188" s="48">
        <f t="shared" si="26"/>
        <v>4.9644523810707035</v>
      </c>
      <c r="E188" s="8">
        <f t="shared" si="29"/>
        <v>3.2112286652156667</v>
      </c>
      <c r="F188" s="32">
        <f t="shared" si="31"/>
        <v>-3.2010420592089273E-4</v>
      </c>
      <c r="G188" s="20">
        <f t="shared" si="30"/>
        <v>-0.32010420592089273</v>
      </c>
      <c r="H188" s="1">
        <f t="shared" si="32"/>
        <v>8.1695448784088745E-6</v>
      </c>
      <c r="I188" s="8">
        <f t="shared" si="33"/>
        <v>1.4185686754420459</v>
      </c>
      <c r="J188" s="8">
        <f t="shared" si="34"/>
        <v>35.61915658273211</v>
      </c>
    </row>
    <row r="189" spans="1:10" x14ac:dyDescent="0.2">
      <c r="A189" s="8">
        <f t="shared" si="35"/>
        <v>14.333333333333366</v>
      </c>
      <c r="B189" s="9">
        <f t="shared" si="27"/>
        <v>5.4031467674132436</v>
      </c>
      <c r="C189" s="9">
        <f t="shared" si="28"/>
        <v>367.73757964478432</v>
      </c>
      <c r="D189" s="48">
        <f t="shared" si="26"/>
        <v>5.4031467674132436</v>
      </c>
      <c r="E189" s="8">
        <f t="shared" si="29"/>
        <v>3.3076636816329845</v>
      </c>
      <c r="F189" s="32">
        <f t="shared" si="31"/>
        <v>-3.2165970155923125E-4</v>
      </c>
      <c r="G189" s="20">
        <f t="shared" si="30"/>
        <v>-0.32165970155923129</v>
      </c>
      <c r="H189" s="1">
        <f t="shared" si="32"/>
        <v>8.4146123150224038E-6</v>
      </c>
      <c r="I189" s="8">
        <f t="shared" si="33"/>
        <v>1.506157645893822</v>
      </c>
      <c r="J189" s="8">
        <f t="shared" si="34"/>
        <v>35.85681742542441</v>
      </c>
    </row>
    <row r="190" spans="1:10" x14ac:dyDescent="0.2">
      <c r="A190" s="8">
        <f t="shared" si="35"/>
        <v>14.4166666666667</v>
      </c>
      <c r="B190" s="9">
        <f t="shared" si="27"/>
        <v>5.868601627452299</v>
      </c>
      <c r="C190" s="9">
        <f t="shared" si="28"/>
        <v>378.530406763874</v>
      </c>
      <c r="D190" s="48">
        <f t="shared" si="26"/>
        <v>5.868601627452299</v>
      </c>
      <c r="E190" s="8">
        <f t="shared" si="29"/>
        <v>3.4047411452025576</v>
      </c>
      <c r="F190" s="32">
        <f t="shared" si="31"/>
        <v>-3.2323247412271419E-4</v>
      </c>
      <c r="G190" s="20">
        <f t="shared" si="30"/>
        <v>-0.32323247412271422</v>
      </c>
      <c r="H190" s="1">
        <f t="shared" si="32"/>
        <v>8.6612883058025381E-6</v>
      </c>
      <c r="I190" s="8">
        <f t="shared" si="33"/>
        <v>1.596975101884027</v>
      </c>
      <c r="J190" s="8">
        <f t="shared" si="34"/>
        <v>36.095325158819072</v>
      </c>
    </row>
    <row r="191" spans="1:10" x14ac:dyDescent="0.2">
      <c r="A191" s="8">
        <f t="shared" si="35"/>
        <v>14.500000000000034</v>
      </c>
      <c r="B191" s="9">
        <f t="shared" si="27"/>
        <v>6.3617937023406848</v>
      </c>
      <c r="C191" s="9">
        <f t="shared" si="28"/>
        <v>389.39491222869049</v>
      </c>
      <c r="D191" s="48">
        <f t="shared" si="26"/>
        <v>6.3617937023406848</v>
      </c>
      <c r="E191" s="8">
        <f t="shared" si="29"/>
        <v>3.5024633288180684</v>
      </c>
      <c r="F191" s="32">
        <f t="shared" si="31"/>
        <v>-3.2482272211783466E-4</v>
      </c>
      <c r="G191" s="20">
        <f t="shared" si="30"/>
        <v>-0.32482272211783469</v>
      </c>
      <c r="H191" s="1">
        <f t="shared" si="32"/>
        <v>8.9095774305400274E-6</v>
      </c>
      <c r="I191" s="8">
        <f t="shared" si="33"/>
        <v>1.6910757160147654</v>
      </c>
      <c r="J191" s="8">
        <f t="shared" si="34"/>
        <v>36.334670521656697</v>
      </c>
    </row>
    <row r="192" spans="1:10" x14ac:dyDescent="0.2">
      <c r="A192" s="8">
        <f t="shared" si="35"/>
        <v>14.583333333333368</v>
      </c>
      <c r="B192" s="9">
        <f t="shared" si="27"/>
        <v>6.8837162186466152</v>
      </c>
      <c r="C192" s="9">
        <f t="shared" si="28"/>
        <v>400.33134582757395</v>
      </c>
      <c r="D192" s="48">
        <f t="shared" si="26"/>
        <v>6.8837162186466152</v>
      </c>
      <c r="E192" s="8">
        <f t="shared" si="29"/>
        <v>3.6008324792326829</v>
      </c>
      <c r="F192" s="32">
        <f t="shared" si="31"/>
        <v>-3.2643064617392812E-4</v>
      </c>
      <c r="G192" s="20">
        <f t="shared" si="30"/>
        <v>-0.32643064617392809</v>
      </c>
      <c r="H192" s="1">
        <f t="shared" si="32"/>
        <v>9.1594841686597661E-6</v>
      </c>
      <c r="I192" s="8">
        <f t="shared" si="33"/>
        <v>1.7885147179779892</v>
      </c>
      <c r="J192" s="8">
        <f t="shared" si="34"/>
        <v>36.574843397215375</v>
      </c>
    </row>
    <row r="193" spans="1:10" x14ac:dyDescent="0.2">
      <c r="A193" s="8">
        <f t="shared" si="35"/>
        <v>14.666666666666702</v>
      </c>
      <c r="B193" s="9">
        <f t="shared" si="27"/>
        <v>7.4353790550907135</v>
      </c>
      <c r="C193" s="9">
        <f t="shared" si="28"/>
        <v>411.33995418205302</v>
      </c>
      <c r="D193" s="48">
        <f t="shared" si="26"/>
        <v>7.4353790550907135</v>
      </c>
      <c r="E193" s="8">
        <f t="shared" si="29"/>
        <v>3.699850814715274</v>
      </c>
      <c r="F193" s="32">
        <f t="shared" si="31"/>
        <v>-3.2805644902815392E-4</v>
      </c>
      <c r="G193" s="20">
        <f t="shared" si="30"/>
        <v>-0.32805644902815395</v>
      </c>
      <c r="H193" s="1">
        <f t="shared" si="32"/>
        <v>9.4110128926305211E-6</v>
      </c>
      <c r="I193" s="8">
        <f t="shared" si="33"/>
        <v>1.8893478919198117</v>
      </c>
      <c r="J193" s="8">
        <f t="shared" si="34"/>
        <v>36.815832786969644</v>
      </c>
    </row>
    <row r="194" spans="1:10" x14ac:dyDescent="0.2">
      <c r="A194" s="8">
        <f t="shared" si="35"/>
        <v>14.750000000000036</v>
      </c>
      <c r="B194" s="9">
        <f t="shared" si="27"/>
        <v>8.0178089084173543</v>
      </c>
      <c r="C194" s="9">
        <f t="shared" si="28"/>
        <v>422.42098047827375</v>
      </c>
      <c r="D194" s="48">
        <f t="shared" si="26"/>
        <v>8.0178089084173543</v>
      </c>
      <c r="E194" s="8">
        <f t="shared" si="29"/>
        <v>3.7995205226347291</v>
      </c>
      <c r="F194" s="32">
        <f t="shared" si="31"/>
        <v>-3.2970033550829784E-4</v>
      </c>
      <c r="G194" s="20">
        <f t="shared" si="30"/>
        <v>-0.3297003355082978</v>
      </c>
      <c r="H194" s="1">
        <f t="shared" si="32"/>
        <v>9.6641678611901809E-6</v>
      </c>
      <c r="I194" s="8">
        <f t="shared" si="33"/>
        <v>1.9936315732571188</v>
      </c>
      <c r="J194" s="8">
        <f t="shared" si="34"/>
        <v>37.057626783742158</v>
      </c>
    </row>
    <row r="195" spans="1:10" x14ac:dyDescent="0.2">
      <c r="A195" s="8">
        <f t="shared" si="35"/>
        <v>14.833333333333369</v>
      </c>
      <c r="B195" s="9">
        <f t="shared" si="27"/>
        <v>8.6320494582201341</v>
      </c>
      <c r="C195" s="9">
        <f t="shared" si="28"/>
        <v>433.57466419031846</v>
      </c>
      <c r="D195" s="48">
        <f t="shared" si="26"/>
        <v>8.6320494582201341</v>
      </c>
      <c r="E195" s="8">
        <f t="shared" si="29"/>
        <v>3.8998437569713027</v>
      </c>
      <c r="F195" s="32">
        <f t="shared" si="31"/>
        <v>-3.3136251251329122E-4</v>
      </c>
      <c r="G195" s="20">
        <f t="shared" si="30"/>
        <v>-0.33136251251329119</v>
      </c>
      <c r="H195" s="1">
        <f t="shared" si="32"/>
        <v>9.9189532123846439E-6</v>
      </c>
      <c r="I195" s="8">
        <f t="shared" si="33"/>
        <v>2.1014226449209588</v>
      </c>
      <c r="J195" s="8">
        <f t="shared" si="34"/>
        <v>37.300212544346685</v>
      </c>
    </row>
    <row r="196" spans="1:10" x14ac:dyDescent="0.2">
      <c r="A196" s="8">
        <f t="shared" si="35"/>
        <v>14.916666666666703</v>
      </c>
      <c r="B196" s="9">
        <f t="shared" si="27"/>
        <v>9.2791615305556903</v>
      </c>
      <c r="C196" s="9">
        <f t="shared" si="28"/>
        <v>444.80124079523426</v>
      </c>
      <c r="D196" s="48">
        <f t="shared" si="26"/>
        <v>9.2791615305556903</v>
      </c>
      <c r="E196" s="8">
        <f t="shared" si="29"/>
        <v>4.000822635753404</v>
      </c>
      <c r="F196" s="32">
        <f t="shared" si="31"/>
        <v>-3.3304318899134112E-4</v>
      </c>
      <c r="G196" s="20">
        <f t="shared" si="30"/>
        <v>-0.33304318899134111</v>
      </c>
      <c r="H196" s="1">
        <f t="shared" si="32"/>
        <v>1.0175372956416933E-5</v>
      </c>
      <c r="I196" s="8">
        <f t="shared" si="33"/>
        <v>2.2127785330003604</v>
      </c>
      <c r="J196" s="8">
        <f t="shared" si="34"/>
        <v>37.543576261721526</v>
      </c>
    </row>
    <row r="197" spans="1:10" x14ac:dyDescent="0.2">
      <c r="A197" s="8">
        <f t="shared" si="35"/>
        <v>15.000000000000037</v>
      </c>
      <c r="B197" s="9">
        <f t="shared" si="27"/>
        <v>9.960223260151686</v>
      </c>
      <c r="C197" s="9">
        <f t="shared" si="28"/>
        <v>456.10094147960848</v>
      </c>
      <c r="D197" s="48">
        <f t="shared" si="26"/>
        <v>9.960223260151686</v>
      </c>
      <c r="E197" s="8">
        <f t="shared" si="29"/>
        <v>4.1024592384183531</v>
      </c>
      <c r="F197" s="32">
        <f t="shared" si="31"/>
        <v>-3.3474257591555793E-4</v>
      </c>
      <c r="G197" s="20">
        <f t="shared" si="30"/>
        <v>-0.33474257591555789</v>
      </c>
      <c r="H197" s="1">
        <f t="shared" si="32"/>
        <v>1.0433430968303624E-5</v>
      </c>
      <c r="I197" s="8">
        <f t="shared" si="33"/>
        <v>2.3277572017597521</v>
      </c>
      <c r="J197" s="8">
        <f t="shared" si="34"/>
        <v>37.787703136553212</v>
      </c>
    </row>
    <row r="198" spans="1:10" x14ac:dyDescent="0.2">
      <c r="A198" s="8">
        <f t="shared" si="35"/>
        <v>15.083333333333371</v>
      </c>
      <c r="B198" s="9">
        <f t="shared" si="27"/>
        <v>10.676330251026432</v>
      </c>
      <c r="C198" s="9">
        <f t="shared" si="28"/>
        <v>467.47399283757903</v>
      </c>
      <c r="D198" s="48">
        <f t="shared" si="26"/>
        <v>10.676330251026432</v>
      </c>
      <c r="E198" s="8">
        <f t="shared" si="29"/>
        <v>4.2047556030960997</v>
      </c>
      <c r="F198" s="32">
        <f t="shared" si="31"/>
        <v>-3.3646088625696589E-4</v>
      </c>
      <c r="G198" s="20">
        <f t="shared" si="30"/>
        <v>-0.33646088625696591</v>
      </c>
      <c r="H198" s="1">
        <f t="shared" si="32"/>
        <v>1.0693130980336812E-5</v>
      </c>
      <c r="I198" s="8">
        <f t="shared" si="33"/>
        <v>2.4464171480021122</v>
      </c>
      <c r="J198" s="8">
        <f t="shared" si="34"/>
        <v>38.032577348390724</v>
      </c>
    </row>
    <row r="199" spans="1:10" x14ac:dyDescent="0.2">
      <c r="A199" s="8">
        <f t="shared" si="35"/>
        <v>15.166666666666705</v>
      </c>
      <c r="B199" s="9">
        <f t="shared" si="27"/>
        <v>11.428595735313369</v>
      </c>
      <c r="C199" s="9">
        <f t="shared" si="28"/>
        <v>478.92061656009037</v>
      </c>
      <c r="D199" s="48">
        <f t="shared" si="26"/>
        <v>11.428595735313369</v>
      </c>
      <c r="E199" s="8">
        <f t="shared" si="29"/>
        <v>4.3077137238141887</v>
      </c>
      <c r="F199" s="32">
        <f t="shared" si="31"/>
        <v>-3.3819833495478001E-4</v>
      </c>
      <c r="G199" s="20">
        <f t="shared" si="30"/>
        <v>-0.33819833495478002</v>
      </c>
      <c r="H199" s="1">
        <f t="shared" si="32"/>
        <v>1.0954476574348197E-5</v>
      </c>
      <c r="I199" s="8">
        <f t="shared" si="33"/>
        <v>2.5688173947495585</v>
      </c>
      <c r="J199" s="8">
        <f t="shared" si="34"/>
        <v>38.278182026251343</v>
      </c>
    </row>
    <row r="200" spans="1:10" x14ac:dyDescent="0.2">
      <c r="A200" s="8">
        <f t="shared" si="35"/>
        <v>15.250000000000039</v>
      </c>
      <c r="B200" s="9">
        <f t="shared" si="27"/>
        <v>12.218150730085092</v>
      </c>
      <c r="C200" s="9">
        <f t="shared" si="28"/>
        <v>490.44102911525687</v>
      </c>
      <c r="D200" s="48">
        <f t="shared" si="26"/>
        <v>12.218150730085092</v>
      </c>
      <c r="E200" s="8">
        <f t="shared" si="29"/>
        <v>4.4113355476227545</v>
      </c>
      <c r="F200" s="32">
        <f t="shared" si="31"/>
        <v>-3.3995513888382726E-4</v>
      </c>
      <c r="G200" s="20">
        <f t="shared" si="30"/>
        <v>-0.33995513888382722</v>
      </c>
      <c r="H200" s="1">
        <f t="shared" si="32"/>
        <v>1.1217471173773078E-5</v>
      </c>
      <c r="I200" s="8">
        <f t="shared" si="33"/>
        <v>2.6950174842119594</v>
      </c>
      <c r="J200" s="8">
        <f t="shared" si="34"/>
        <v>38.524499218719832</v>
      </c>
    </row>
    <row r="201" spans="1:10" x14ac:dyDescent="0.2">
      <c r="A201" s="8">
        <f t="shared" si="35"/>
        <v>15.333333333333373</v>
      </c>
      <c r="B201" s="9">
        <f t="shared" si="27"/>
        <v>13.046144191954284</v>
      </c>
      <c r="C201" s="9">
        <f t="shared" si="28"/>
        <v>502.03544141967967</v>
      </c>
      <c r="D201" s="48">
        <f t="shared" si="26"/>
        <v>13.046144191954284</v>
      </c>
      <c r="E201" s="8">
        <f t="shared" si="29"/>
        <v>4.5156229716381358</v>
      </c>
      <c r="F201" s="32">
        <f t="shared" si="31"/>
        <v>-3.4173151681898275E-4</v>
      </c>
      <c r="G201" s="20">
        <f t="shared" si="30"/>
        <v>-0.34173151681898273</v>
      </c>
      <c r="H201" s="1">
        <f t="shared" si="32"/>
        <v>1.1482118035511691E-5</v>
      </c>
      <c r="I201" s="8">
        <f t="shared" si="33"/>
        <v>2.8250774700136532</v>
      </c>
      <c r="J201" s="8">
        <f t="shared" si="34"/>
        <v>38.771509863543479</v>
      </c>
    </row>
    <row r="202" spans="1:10" x14ac:dyDescent="0.2">
      <c r="A202" s="8">
        <f t="shared" si="35"/>
        <v>15.416666666666707</v>
      </c>
      <c r="B202" s="9">
        <f t="shared" si="27"/>
        <v>13.913743169231338</v>
      </c>
      <c r="C202" s="9">
        <f t="shared" si="28"/>
        <v>513.7040585005675</v>
      </c>
      <c r="D202" s="48">
        <f t="shared" si="26"/>
        <v>13.913743169231338</v>
      </c>
      <c r="E202" s="8">
        <f t="shared" si="29"/>
        <v>4.6205778400037776</v>
      </c>
      <c r="F202" s="32">
        <f t="shared" si="31"/>
        <v>-3.4352768939649361E-4</v>
      </c>
      <c r="G202" s="20">
        <f t="shared" si="30"/>
        <v>-0.34352768939649359</v>
      </c>
      <c r="H202" s="1">
        <f t="shared" si="32"/>
        <v>1.1748420241585549E-5</v>
      </c>
      <c r="I202" s="8">
        <f t="shared" si="33"/>
        <v>2.9590579086475799</v>
      </c>
      <c r="J202" s="8">
        <f t="shared" si="34"/>
        <v>39.01919375672626</v>
      </c>
    </row>
    <row r="203" spans="1:10" x14ac:dyDescent="0.2">
      <c r="A203" s="8">
        <f t="shared" si="35"/>
        <v>15.500000000000041</v>
      </c>
      <c r="B203" s="9">
        <f t="shared" si="27"/>
        <v>14.82213295139605</v>
      </c>
      <c r="C203" s="9">
        <f t="shared" si="28"/>
        <v>525.4470791485096</v>
      </c>
      <c r="D203" s="48">
        <f t="shared" si="26"/>
        <v>14.82213295139605</v>
      </c>
      <c r="E203" s="8">
        <f t="shared" si="29"/>
        <v>4.7262019407670532</v>
      </c>
      <c r="F203" s="32">
        <f t="shared" si="31"/>
        <v>-3.4534387907205453E-4</v>
      </c>
      <c r="G203" s="20">
        <f t="shared" si="30"/>
        <v>-0.34534387907205455</v>
      </c>
      <c r="H203" s="1">
        <f t="shared" si="32"/>
        <v>1.2016380690586434E-5</v>
      </c>
      <c r="I203" s="8">
        <f t="shared" si="33"/>
        <v>3.0970198501252213</v>
      </c>
      <c r="J203" s="8">
        <f t="shared" si="34"/>
        <v>39.267529521126271</v>
      </c>
    </row>
    <row r="204" spans="1:10" x14ac:dyDescent="0.2">
      <c r="A204" s="8">
        <f t="shared" si="35"/>
        <v>15.583333333333375</v>
      </c>
      <c r="B204" s="9">
        <f t="shared" si="27"/>
        <v>15.772517215637489</v>
      </c>
      <c r="C204" s="9">
        <f t="shared" si="28"/>
        <v>537.26469556075904</v>
      </c>
      <c r="D204" s="48">
        <f t="shared" si="26"/>
        <v>15.772517215637489</v>
      </c>
      <c r="E204" s="8">
        <f t="shared" si="29"/>
        <v>4.8324970026707303</v>
      </c>
      <c r="F204" s="32">
        <f t="shared" si="31"/>
        <v>-3.4718031007549831E-4</v>
      </c>
      <c r="G204" s="20">
        <f t="shared" si="30"/>
        <v>-0.34718031007549832</v>
      </c>
      <c r="H204" s="1">
        <f t="shared" si="32"/>
        <v>1.2286002088915935E-5</v>
      </c>
      <c r="I204" s="8">
        <f t="shared" si="33"/>
        <v>3.2390248277901321</v>
      </c>
      <c r="J204" s="8">
        <f t="shared" si="34"/>
        <v>39.516494574561435</v>
      </c>
    </row>
    <row r="205" spans="1:10" x14ac:dyDescent="0.2">
      <c r="A205" s="8">
        <f t="shared" si="35"/>
        <v>15.666666666666709</v>
      </c>
      <c r="B205" s="9">
        <f t="shared" si="27"/>
        <v>16.766118170210625</v>
      </c>
      <c r="C205" s="9">
        <f t="shared" si="28"/>
        <v>549.15709297487058</v>
      </c>
      <c r="D205" s="48">
        <f t="shared" si="26"/>
        <v>16.766118170210625</v>
      </c>
      <c r="E205" s="8">
        <f t="shared" si="29"/>
        <v>4.9394646918576832</v>
      </c>
      <c r="F205" s="32">
        <f t="shared" si="31"/>
        <v>-3.4903720836195899E-4</v>
      </c>
      <c r="G205" s="20">
        <f t="shared" si="30"/>
        <v>-0.34903720836195901</v>
      </c>
      <c r="H205" s="1">
        <f t="shared" si="32"/>
        <v>1.2557286941813272E-5</v>
      </c>
      <c r="I205" s="8">
        <f t="shared" si="33"/>
        <v>3.3851348472621368</v>
      </c>
      <c r="J205" s="8">
        <f t="shared" si="34"/>
        <v>39.766065097429468</v>
      </c>
    </row>
    <row r="206" spans="1:10" x14ac:dyDescent="0.2">
      <c r="A206" s="8">
        <f t="shared" si="35"/>
        <v>15.750000000000043</v>
      </c>
      <c r="B206" s="9">
        <f t="shared" si="27"/>
        <v>17.804176694341002</v>
      </c>
      <c r="C206" s="9">
        <f t="shared" si="28"/>
        <v>561.12444929255184</v>
      </c>
      <c r="D206" s="48">
        <f t="shared" si="26"/>
        <v>17.804176694341002</v>
      </c>
      <c r="E206" s="8">
        <f t="shared" si="29"/>
        <v>5.0471066084875664</v>
      </c>
      <c r="F206" s="32">
        <f t="shared" si="31"/>
        <v>-3.5091480155935884E-4</v>
      </c>
      <c r="G206" s="20">
        <f t="shared" si="30"/>
        <v>-0.35091480155935884</v>
      </c>
      <c r="H206" s="1">
        <f t="shared" si="32"/>
        <v>1.2830237544169392E-5</v>
      </c>
      <c r="I206" s="8">
        <f t="shared" si="33"/>
        <v>3.5354123744781845</v>
      </c>
      <c r="J206" s="8">
        <f t="shared" si="34"/>
        <v>40.016215999849088</v>
      </c>
    </row>
    <row r="207" spans="1:10" x14ac:dyDescent="0.2">
      <c r="A207" s="8">
        <f t="shared" si="35"/>
        <v>15.833333333333377</v>
      </c>
      <c r="B207" s="9">
        <f t="shared" si="27"/>
        <v>18.887952474401331</v>
      </c>
      <c r="C207" s="9">
        <f t="shared" si="28"/>
        <v>573.16693469358529</v>
      </c>
      <c r="D207" s="48">
        <f t="shared" si="26"/>
        <v>18.887952474401331</v>
      </c>
      <c r="E207" s="8">
        <f t="shared" si="29"/>
        <v>5.1554242832641952</v>
      </c>
      <c r="F207" s="32">
        <f t="shared" si="31"/>
        <v>-3.5281331891207123E-4</v>
      </c>
      <c r="G207" s="20">
        <f t="shared" si="30"/>
        <v>-0.35281331891207124</v>
      </c>
      <c r="H207" s="1">
        <f t="shared" si="32"/>
        <v>1.3104855971125584E-5</v>
      </c>
      <c r="I207" s="8">
        <f t="shared" si="33"/>
        <v>3.6899203227956434</v>
      </c>
      <c r="J207" s="8">
        <f t="shared" si="34"/>
        <v>40.26692088833034</v>
      </c>
    </row>
    <row r="208" spans="1:10" x14ac:dyDescent="0.2">
      <c r="A208" s="8">
        <f t="shared" si="35"/>
        <v>15.91666666666671</v>
      </c>
      <c r="B208" s="9">
        <f t="shared" si="27"/>
        <v>20.018724136073139</v>
      </c>
      <c r="C208" s="9">
        <f t="shared" si="28"/>
        <v>585.28471123968916</v>
      </c>
      <c r="D208" s="48">
        <f t="shared" si="26"/>
        <v>20.018724136073139</v>
      </c>
      <c r="E208" s="8">
        <f t="shared" si="29"/>
        <v>5.2644191738724162</v>
      </c>
      <c r="F208" s="32">
        <f t="shared" si="31"/>
        <v>-3.5473299122060214E-4</v>
      </c>
      <c r="G208" s="20">
        <f t="shared" si="30"/>
        <v>-0.35473299122060209</v>
      </c>
      <c r="H208" s="1">
        <f t="shared" si="32"/>
        <v>1.3381144068454887E-5</v>
      </c>
      <c r="I208" s="8">
        <f t="shared" si="33"/>
        <v>3.8487220391226131</v>
      </c>
      <c r="J208" s="8">
        <f t="shared" si="34"/>
        <v>40.518152031983348</v>
      </c>
    </row>
    <row r="209" spans="1:10" x14ac:dyDescent="0.2">
      <c r="A209" s="8">
        <f t="shared" si="35"/>
        <v>16.000000000000043</v>
      </c>
      <c r="B209" s="9">
        <f t="shared" si="27"/>
        <v>21.197789372195952</v>
      </c>
      <c r="C209" s="9">
        <f t="shared" si="28"/>
        <v>597.47793246816298</v>
      </c>
      <c r="D209" s="48">
        <f t="shared" ref="D209:D272" si="36">B209</f>
        <v>21.197789372195952</v>
      </c>
      <c r="E209" s="8">
        <f t="shared" si="29"/>
        <v>5.3740926613231021</v>
      </c>
      <c r="F209" s="32">
        <f t="shared" si="31"/>
        <v>-3.566740507771349E-4</v>
      </c>
      <c r="G209" s="20">
        <f t="shared" si="30"/>
        <v>-0.35667405077713488</v>
      </c>
      <c r="H209" s="1">
        <f t="shared" si="32"/>
        <v>1.3659103442724454E-5</v>
      </c>
      <c r="I209" s="8">
        <f t="shared" si="33"/>
        <v>4.0118812890393585</v>
      </c>
      <c r="J209" s="8">
        <f t="shared" si="34"/>
        <v>40.769880328275534</v>
      </c>
    </row>
    <row r="210" spans="1:10" x14ac:dyDescent="0.2">
      <c r="A210" s="8">
        <f t="shared" si="35"/>
        <v>16.083333333333375</v>
      </c>
      <c r="B210" s="9">
        <f t="shared" ref="B210:B273" si="37">B209+((I209+dp_dy*(1+EXP(-(ABS(E209)-displ)/9*sharpness))^(-alpha)/(H209*rho))/H209*SIN(H209*time_step*3600)-J209/H209*COS(H209*time_step*3600)-dp_dy*(1+EXP(-(ABS(E209)-displ)/9*sharpness))^(-alpha)*time_step*3600/(H209*rho)+J209/H209)/1000</f>
        <v>22.426465065999885</v>
      </c>
      <c r="C210" s="9">
        <f t="shared" ref="C210:C273" si="38">C209+((I209+dp_dy*(1+EXP(-(ABS(E209)-displ)/9*sharpness))^(-alpha)/(H209*rho))/H209*COS(H209*time_step*3600)+J209/H209*SIN(H209*time_step*3600)-(I209+dp_dy*(1+EXP(-(ABS(E209)-displ)/9*sharpness))^(-alpha)/(H209*rho))/H209)/1000</f>
        <v>609.74674297520255</v>
      </c>
      <c r="D210" s="48">
        <f t="shared" si="36"/>
        <v>22.426465065999885</v>
      </c>
      <c r="E210" s="8">
        <f t="shared" ref="E210:E273" si="39">360*(init_km_from_eq+C210)/(2*PI()*6.37*10^3)</f>
        <v>5.4844460462052256</v>
      </c>
      <c r="F210" s="32">
        <f t="shared" si="31"/>
        <v>-3.5863673129676876E-4</v>
      </c>
      <c r="G210" s="20">
        <f t="shared" ref="G210:G273" si="40">F210*10^5/100</f>
        <v>-0.35863673129676876</v>
      </c>
      <c r="H210" s="1">
        <f t="shared" si="32"/>
        <v>1.393873545123769E-5</v>
      </c>
      <c r="I210" s="8">
        <f t="shared" si="33"/>
        <v>4.1794622408742015</v>
      </c>
      <c r="J210" s="8">
        <f t="shared" si="34"/>
        <v>41.022075268348885</v>
      </c>
    </row>
    <row r="211" spans="1:10" x14ac:dyDescent="0.2">
      <c r="A211" s="8">
        <f t="shared" si="35"/>
        <v>16.166666666666707</v>
      </c>
      <c r="B211" s="9">
        <f t="shared" si="37"/>
        <v>23.706087409395256</v>
      </c>
      <c r="C211" s="9">
        <f t="shared" si="38"/>
        <v>622.09127798874135</v>
      </c>
      <c r="D211" s="48">
        <f t="shared" si="36"/>
        <v>23.706087409395256</v>
      </c>
      <c r="E211" s="8">
        <f t="shared" si="39"/>
        <v>5.5954805448437259</v>
      </c>
      <c r="F211" s="32">
        <f t="shared" ref="F211:F274" si="41">dp_dy*(1+EXP(-(ABS(E210)-displ)/9*sharpness))^(-alpha)</f>
        <v>-3.6062126784429171E-4</v>
      </c>
      <c r="G211" s="20">
        <f t="shared" si="40"/>
        <v>-0.36062126784429166</v>
      </c>
      <c r="H211" s="1">
        <f t="shared" ref="H211:H274" si="42">2*7.292*10^(-5)*SIN(E211*PI()/180)</f>
        <v>1.4220041191754678E-5</v>
      </c>
      <c r="I211" s="8">
        <f t="shared" si="33"/>
        <v>4.3515294486964606</v>
      </c>
      <c r="J211" s="8">
        <f t="shared" si="34"/>
        <v>41.27470490191002</v>
      </c>
    </row>
    <row r="212" spans="1:10" x14ac:dyDescent="0.2">
      <c r="A212" s="8">
        <f t="shared" si="35"/>
        <v>16.250000000000039</v>
      </c>
      <c r="B212" s="9">
        <f t="shared" si="37"/>
        <v>25.038012015996031</v>
      </c>
      <c r="C212" s="9">
        <f t="shared" si="38"/>
        <v>634.51166293069502</v>
      </c>
      <c r="D212" s="48">
        <f t="shared" si="36"/>
        <v>25.038012015996031</v>
      </c>
      <c r="E212" s="8">
        <f t="shared" si="39"/>
        <v>5.7071972853620592</v>
      </c>
      <c r="F212" s="32">
        <f t="shared" si="41"/>
        <v>-3.6262789675630807E-4</v>
      </c>
      <c r="G212" s="20">
        <f t="shared" si="40"/>
        <v>-0.36262789675630808</v>
      </c>
      <c r="H212" s="1">
        <f t="shared" si="42"/>
        <v>1.4503021491989733E-5</v>
      </c>
      <c r="I212" s="8">
        <f t="shared" si="33"/>
        <v>4.5281478341884949</v>
      </c>
      <c r="J212" s="8">
        <f t="shared" si="34"/>
        <v>41.527735801707074</v>
      </c>
    </row>
    <row r="213" spans="1:10" x14ac:dyDescent="0.2">
      <c r="A213" s="8">
        <f t="shared" si="35"/>
        <v>16.333333333333371</v>
      </c>
      <c r="B213" s="9">
        <f t="shared" si="37"/>
        <v>26.423614028528796</v>
      </c>
      <c r="C213" s="9">
        <f t="shared" si="38"/>
        <v>647.00801296849329</v>
      </c>
      <c r="D213" s="48">
        <f t="shared" si="36"/>
        <v>26.423614028528796</v>
      </c>
      <c r="E213" s="8">
        <f t="shared" si="39"/>
        <v>5.8195973036483997</v>
      </c>
      <c r="F213" s="32">
        <f t="shared" si="41"/>
        <v>-3.6465685555855015E-4</v>
      </c>
      <c r="G213" s="20">
        <f t="shared" si="40"/>
        <v>-0.36465685555855015</v>
      </c>
      <c r="H213" s="1">
        <f t="shared" si="42"/>
        <v>1.4787676898885408E-5</v>
      </c>
      <c r="I213" s="8">
        <f t="shared" si="33"/>
        <v>4.7093826673581134</v>
      </c>
      <c r="J213" s="8">
        <f t="shared" si="34"/>
        <v>41.781133027608881</v>
      </c>
    </row>
    <row r="214" spans="1:10" x14ac:dyDescent="0.2">
      <c r="A214" s="8">
        <f t="shared" si="35"/>
        <v>16.416666666666703</v>
      </c>
      <c r="B214" s="9">
        <f t="shared" si="37"/>
        <v>27.864288220277984</v>
      </c>
      <c r="C214" s="9">
        <f t="shared" si="38"/>
        <v>659.58043255577763</v>
      </c>
      <c r="D214" s="48">
        <f t="shared" si="36"/>
        <v>27.864288220277984</v>
      </c>
      <c r="E214" s="8">
        <f t="shared" si="39"/>
        <v>5.9326815392243812</v>
      </c>
      <c r="F214" s="32">
        <f t="shared" si="41"/>
        <v>-3.6670838287819127E-4</v>
      </c>
      <c r="G214" s="20">
        <f t="shared" si="40"/>
        <v>-0.3667083828781913</v>
      </c>
      <c r="H214" s="1">
        <f t="shared" si="42"/>
        <v>1.5074007667661934E-5</v>
      </c>
      <c r="I214" s="8">
        <f t="shared" si="33"/>
        <v>4.8952995460520867</v>
      </c>
      <c r="J214" s="8">
        <f t="shared" si="34"/>
        <v>42.034860090303383</v>
      </c>
    </row>
    <row r="215" spans="1:10" x14ac:dyDescent="0.2">
      <c r="A215" s="8">
        <f t="shared" si="35"/>
        <v>16.500000000000036</v>
      </c>
      <c r="B215" s="9">
        <f t="shared" si="37"/>
        <v>29.361449090197215</v>
      </c>
      <c r="C215" s="9">
        <f t="shared" si="38"/>
        <v>672.22901496214854</v>
      </c>
      <c r="D215" s="48">
        <f t="shared" si="36"/>
        <v>29.361449090197215</v>
      </c>
      <c r="E215" s="8">
        <f t="shared" si="39"/>
        <v>6.0464508310153517</v>
      </c>
      <c r="F215" s="32">
        <f t="shared" si="41"/>
        <v>-3.6878271835097826E-4</v>
      </c>
      <c r="G215" s="20">
        <f t="shared" si="40"/>
        <v>-0.36878271835097826</v>
      </c>
      <c r="H215" s="1">
        <f t="shared" si="42"/>
        <v>1.5362013750641589E-5</v>
      </c>
      <c r="I215" s="8">
        <f t="shared" ref="I215:I278" si="43">(I214+dp_dy*(1+EXP(-(ABS(E214)-displ)/9*sharpness))^(-alpha)/(H214*rho))*COS(H214*time_step*3600)+J214*SIN(H214*time_step*3600)-dp_dy*(1+EXP(-(ABS(E214)-displ)/9*sharpness))^(-alpha)/(H214*rho)</f>
        <v>5.0859643742307767</v>
      </c>
      <c r="J215" s="8">
        <f t="shared" ref="J215:J278" si="44">-(I214+dp_dy*(1+EXP(-(ABS(E214)-displ)/9*sharpness))^(-alpha)/(H214*rho))*SIN(H214*time_step*3600)+J214*COS(H214*time_step*3600)</f>
        <v>42.28887891463372</v>
      </c>
    </row>
    <row r="216" spans="1:10" x14ac:dyDescent="0.2">
      <c r="A216" s="8">
        <f t="shared" si="35"/>
        <v>16.583333333333368</v>
      </c>
      <c r="B216" s="9">
        <f t="shared" si="37"/>
        <v>30.916530951319725</v>
      </c>
      <c r="C216" s="9">
        <f t="shared" si="38"/>
        <v>684.95384179186931</v>
      </c>
      <c r="D216" s="48">
        <f t="shared" si="36"/>
        <v>30.916530951319725</v>
      </c>
      <c r="E216" s="8">
        <f t="shared" si="39"/>
        <v>6.1609059130212911</v>
      </c>
      <c r="F216" s="32">
        <f t="shared" si="41"/>
        <v>-3.7088010252299213E-4</v>
      </c>
      <c r="G216" s="20">
        <f t="shared" si="40"/>
        <v>-0.37088010252299214</v>
      </c>
      <c r="H216" s="1">
        <f t="shared" si="42"/>
        <v>1.5651694785847863E-5</v>
      </c>
      <c r="I216" s="8">
        <f t="shared" si="43"/>
        <v>5.2814433389634843</v>
      </c>
      <c r="J216" s="8">
        <f t="shared" si="44"/>
        <v>42.543149802592033</v>
      </c>
    </row>
    <row r="217" spans="1:10" x14ac:dyDescent="0.2">
      <c r="A217" s="8">
        <f t="shared" si="35"/>
        <v>16.6666666666667</v>
      </c>
      <c r="B217" s="9">
        <f t="shared" si="37"/>
        <v>32.530988012057257</v>
      </c>
      <c r="C217" s="9">
        <f t="shared" si="38"/>
        <v>697.75498249141424</v>
      </c>
      <c r="D217" s="48">
        <f t="shared" si="36"/>
        <v>32.530988012057257</v>
      </c>
      <c r="E217" s="8">
        <f t="shared" si="39"/>
        <v>6.2760474098873926</v>
      </c>
      <c r="F217" s="32">
        <f t="shared" si="41"/>
        <v>-3.730007767468479E-4</v>
      </c>
      <c r="G217" s="20">
        <f t="shared" si="40"/>
        <v>-0.37300077674684795</v>
      </c>
      <c r="H217" s="1">
        <f t="shared" si="42"/>
        <v>1.5943050085379135E-5</v>
      </c>
      <c r="I217" s="8">
        <f t="shared" si="43"/>
        <v>5.4818028861034591</v>
      </c>
      <c r="J217" s="8">
        <f t="shared" si="44"/>
        <v>42.797631395992653</v>
      </c>
    </row>
    <row r="218" spans="1:10" x14ac:dyDescent="0.2">
      <c r="A218" s="8">
        <f t="shared" si="35"/>
        <v>16.750000000000032</v>
      </c>
      <c r="B218" s="9">
        <f t="shared" si="37"/>
        <v>34.20629445000877</v>
      </c>
      <c r="C218" s="9">
        <f t="shared" si="38"/>
        <v>710.632493845775</v>
      </c>
      <c r="D218" s="48">
        <f t="shared" si="36"/>
        <v>34.20629445000877</v>
      </c>
      <c r="E218" s="8">
        <f t="shared" si="39"/>
        <v>6.3918758323735263</v>
      </c>
      <c r="F218" s="32">
        <f t="shared" si="41"/>
        <v>-3.7514498307213552E-4</v>
      </c>
      <c r="G218" s="20">
        <f t="shared" si="40"/>
        <v>-0.37514498307213551</v>
      </c>
      <c r="H218" s="1">
        <f t="shared" si="42"/>
        <v>1.6236078623557089E-5</v>
      </c>
      <c r="I218" s="8">
        <f t="shared" si="43"/>
        <v>5.6871096946010695</v>
      </c>
      <c r="J218" s="8">
        <f t="shared" si="44"/>
        <v>43.052280638848131</v>
      </c>
    </row>
    <row r="219" spans="1:10" x14ac:dyDescent="0.2">
      <c r="A219" s="8">
        <f t="shared" si="35"/>
        <v>16.833333333333364</v>
      </c>
      <c r="B219" s="9">
        <f t="shared" si="37"/>
        <v>35.943944477849634</v>
      </c>
      <c r="C219" s="9">
        <f t="shared" si="38"/>
        <v>723.58641946344005</v>
      </c>
      <c r="D219" s="48">
        <f t="shared" si="36"/>
        <v>35.943944477849634</v>
      </c>
      <c r="E219" s="8">
        <f t="shared" si="39"/>
        <v>6.5083915727218162</v>
      </c>
      <c r="F219" s="32">
        <f t="shared" si="41"/>
        <v>-3.7731296412990285E-4</v>
      </c>
      <c r="G219" s="20">
        <f t="shared" si="40"/>
        <v>-0.37731296412990284</v>
      </c>
      <c r="H219" s="1">
        <f t="shared" si="42"/>
        <v>1.6530779024850324E-5</v>
      </c>
      <c r="I219" s="8">
        <f t="shared" si="43"/>
        <v>5.8974306494131881</v>
      </c>
      <c r="J219" s="8">
        <f t="shared" si="44"/>
        <v>43.307052739473306</v>
      </c>
    </row>
    <row r="220" spans="1:10" x14ac:dyDescent="0.2">
      <c r="A220" s="8">
        <f t="shared" si="35"/>
        <v>16.916666666666696</v>
      </c>
      <c r="B220" s="9">
        <f t="shared" si="37"/>
        <v>37.745452400875273</v>
      </c>
      <c r="C220" s="9">
        <f t="shared" si="38"/>
        <v>736.61678924996522</v>
      </c>
      <c r="D220" s="48">
        <f t="shared" si="36"/>
        <v>37.745452400875273</v>
      </c>
      <c r="E220" s="8">
        <f t="shared" si="39"/>
        <v>6.6255948999216088</v>
      </c>
      <c r="F220" s="32">
        <f t="shared" si="41"/>
        <v>-3.795049630109761E-4</v>
      </c>
      <c r="G220" s="20">
        <f t="shared" si="40"/>
        <v>-0.37950496301097608</v>
      </c>
      <c r="H220" s="1">
        <f t="shared" si="42"/>
        <v>1.6827149551573802E-5</v>
      </c>
      <c r="I220" s="8">
        <f t="shared" si="43"/>
        <v>6.1128328129663174</v>
      </c>
      <c r="J220" s="8">
        <f t="shared" si="44"/>
        <v>43.561901132344488</v>
      </c>
    </row>
    <row r="221" spans="1:10" x14ac:dyDescent="0.2">
      <c r="A221" s="8">
        <f t="shared" si="35"/>
        <v>17.000000000000028</v>
      </c>
      <c r="B221" s="9">
        <f t="shared" si="37"/>
        <v>39.612352665762415</v>
      </c>
      <c r="C221" s="9">
        <f t="shared" si="38"/>
        <v>749.72361887007185</v>
      </c>
      <c r="D221" s="48">
        <f t="shared" si="36"/>
        <v>39.612352665762415</v>
      </c>
      <c r="E221" s="8">
        <f t="shared" si="39"/>
        <v>6.7434859548712422</v>
      </c>
      <c r="F221" s="32">
        <f t="shared" si="41"/>
        <v>-3.817212231379136E-4</v>
      </c>
      <c r="G221" s="20">
        <f t="shared" si="40"/>
        <v>-0.38172122313791362</v>
      </c>
      <c r="H221" s="1">
        <f t="shared" si="42"/>
        <v>1.7125188091365179E-5</v>
      </c>
      <c r="I221" s="8">
        <f t="shared" si="43"/>
        <v>6.333383395130852</v>
      </c>
      <c r="J221" s="8">
        <f t="shared" si="44"/>
        <v>43.816777439742779</v>
      </c>
    </row>
    <row r="222" spans="1:10" x14ac:dyDescent="0.2">
      <c r="A222" s="8">
        <f t="shared" si="35"/>
        <v>17.083333333333361</v>
      </c>
      <c r="B222" s="9">
        <f t="shared" si="37"/>
        <v>41.546199900097214</v>
      </c>
      <c r="C222" s="9">
        <f t="shared" si="38"/>
        <v>762.90690919820895</v>
      </c>
      <c r="D222" s="48">
        <f t="shared" si="36"/>
        <v>41.546199900097214</v>
      </c>
      <c r="E222" s="8">
        <f t="shared" si="39"/>
        <v>6.8620647454360597</v>
      </c>
      <c r="F222" s="32">
        <f t="shared" si="41"/>
        <v>-3.8396198813037922E-4</v>
      </c>
      <c r="G222" s="20">
        <f t="shared" si="40"/>
        <v>-0.38396198813037918</v>
      </c>
      <c r="H222" s="1">
        <f t="shared" si="42"/>
        <v>1.7424892144439251E-5</v>
      </c>
      <c r="I222" s="8">
        <f t="shared" si="43"/>
        <v>6.5591497216632746</v>
      </c>
      <c r="J222" s="8">
        <f t="shared" si="44"/>
        <v>44.071631433212609</v>
      </c>
    </row>
    <row r="223" spans="1:10" x14ac:dyDescent="0.2">
      <c r="A223" s="8">
        <f t="shared" si="35"/>
        <v>17.166666666666693</v>
      </c>
      <c r="B223" s="9">
        <f t="shared" si="37"/>
        <v>43.548568942194805</v>
      </c>
      <c r="C223" s="9">
        <f t="shared" si="38"/>
        <v>776.16664575752691</v>
      </c>
      <c r="D223" s="48">
        <f t="shared" si="36"/>
        <v>43.548568942194805</v>
      </c>
      <c r="E223" s="8">
        <f t="shared" si="39"/>
        <v>6.9813311414021886</v>
      </c>
      <c r="F223" s="32">
        <f t="shared" si="41"/>
        <v>-3.862275016637238E-4</v>
      </c>
      <c r="G223" s="20">
        <f t="shared" si="40"/>
        <v>-0.38622750166372377</v>
      </c>
      <c r="H223" s="1">
        <f t="shared" si="42"/>
        <v>1.772625881062212E-5</v>
      </c>
      <c r="I223" s="8">
        <f t="shared" si="43"/>
        <v>6.7901992010730652</v>
      </c>
      <c r="J223" s="8">
        <f t="shared" si="44"/>
        <v>44.326410994868489</v>
      </c>
    </row>
    <row r="224" spans="1:10" x14ac:dyDescent="0.2">
      <c r="A224" s="8">
        <f t="shared" si="35"/>
        <v>17.250000000000025</v>
      </c>
      <c r="B224" s="9">
        <f t="shared" si="37"/>
        <v>45.621054860737644</v>
      </c>
      <c r="C224" s="9">
        <f t="shared" si="38"/>
        <v>789.50279814722842</v>
      </c>
      <c r="D224" s="48">
        <f t="shared" si="36"/>
        <v>45.621054860737644</v>
      </c>
      <c r="E224" s="8">
        <f t="shared" si="39"/>
        <v>7.1012848693257684</v>
      </c>
      <c r="F224" s="32">
        <f t="shared" si="41"/>
        <v>-3.8851800732055825E-4</v>
      </c>
      <c r="G224" s="20">
        <f t="shared" si="40"/>
        <v>-0.38851800732055819</v>
      </c>
      <c r="H224" s="1">
        <f t="shared" si="42"/>
        <v>1.8029284776167071E-5</v>
      </c>
      <c r="I224" s="8">
        <f t="shared" si="43"/>
        <v>7.0265992898708092</v>
      </c>
      <c r="J224" s="8">
        <f t="shared" si="44"/>
        <v>44.58106207858544</v>
      </c>
    </row>
    <row r="225" spans="1:10" x14ac:dyDescent="0.2">
      <c r="A225" s="8">
        <f t="shared" si="35"/>
        <v>17.333333333333357</v>
      </c>
      <c r="B225" s="9">
        <f t="shared" si="37"/>
        <v>47.765272963744124</v>
      </c>
      <c r="C225" s="9">
        <f t="shared" si="38"/>
        <v>802.9153194582633</v>
      </c>
      <c r="D225" s="48">
        <f t="shared" si="36"/>
        <v>47.765272963744124</v>
      </c>
      <c r="E225" s="8">
        <f t="shared" si="39"/>
        <v>7.2219255072773505</v>
      </c>
      <c r="F225" s="32">
        <f t="shared" si="41"/>
        <v>-3.9083374843509812E-4</v>
      </c>
      <c r="G225" s="20">
        <f t="shared" si="40"/>
        <v>-0.39083374843509811</v>
      </c>
      <c r="H225" s="1">
        <f t="shared" si="42"/>
        <v>1.8333966300354476E-5</v>
      </c>
      <c r="I225" s="8">
        <f t="shared" si="43"/>
        <v>7.2684174561538626</v>
      </c>
      <c r="J225" s="8">
        <f t="shared" si="44"/>
        <v>44.835528671110431</v>
      </c>
    </row>
    <row r="226" spans="1:10" x14ac:dyDescent="0.2">
      <c r="A226" s="8">
        <f t="shared" si="35"/>
        <v>17.416666666666689</v>
      </c>
      <c r="B226" s="9">
        <f t="shared" si="37"/>
        <v>49.982858796353916</v>
      </c>
      <c r="C226" s="9">
        <f t="shared" si="38"/>
        <v>816.40414567734797</v>
      </c>
      <c r="D226" s="48">
        <f t="shared" si="36"/>
        <v>49.982858796353916</v>
      </c>
      <c r="E226" s="8">
        <f t="shared" si="39"/>
        <v>7.3432524794812677</v>
      </c>
      <c r="F226" s="32">
        <f t="shared" si="41"/>
        <v>-3.931749679300602E-4</v>
      </c>
      <c r="G226" s="20">
        <f t="shared" si="40"/>
        <v>-0.39317496793006024</v>
      </c>
      <c r="H226" s="1">
        <f t="shared" si="42"/>
        <v>1.8640299201878227E-5</v>
      </c>
      <c r="I226" s="8">
        <f t="shared" si="43"/>
        <v>7.5157211414858978</v>
      </c>
      <c r="J226" s="8">
        <f t="shared" si="44"/>
        <v>45.089752753134761</v>
      </c>
    </row>
    <row r="227" spans="1:10" x14ac:dyDescent="0.2">
      <c r="A227" s="8">
        <f t="shared" si="35"/>
        <v>17.500000000000021</v>
      </c>
      <c r="B227" s="9">
        <f t="shared" si="37"/>
        <v>52.275468126915861</v>
      </c>
      <c r="C227" s="9">
        <f t="shared" si="38"/>
        <v>829.9691950793092</v>
      </c>
      <c r="D227" s="48">
        <f t="shared" si="36"/>
        <v>52.275468126915861</v>
      </c>
      <c r="E227" s="8">
        <f t="shared" si="39"/>
        <v>7.4652650508500029</v>
      </c>
      <c r="F227" s="32">
        <f t="shared" si="41"/>
        <v>-3.9554190814588479E-4</v>
      </c>
      <c r="G227" s="20">
        <f t="shared" si="40"/>
        <v>-0.3955419081458848</v>
      </c>
      <c r="H227" s="1">
        <f t="shared" si="42"/>
        <v>1.8948278845021992E-5</v>
      </c>
      <c r="I227" s="8">
        <f t="shared" si="43"/>
        <v>7.7685777210267091</v>
      </c>
      <c r="J227" s="8">
        <f t="shared" si="44"/>
        <v>45.34367426036949</v>
      </c>
    </row>
    <row r="228" spans="1:10" x14ac:dyDescent="0.2">
      <c r="A228" s="8">
        <f t="shared" si="35"/>
        <v>17.583333333333353</v>
      </c>
      <c r="B228" s="9">
        <f t="shared" si="37"/>
        <v>54.644776920846198</v>
      </c>
      <c r="C228" s="9">
        <f t="shared" si="38"/>
        <v>843.61036760775494</v>
      </c>
      <c r="D228" s="48">
        <f t="shared" si="36"/>
        <v>54.644776920846198</v>
      </c>
      <c r="E228" s="8">
        <f t="shared" si="39"/>
        <v>7.5879623214135421</v>
      </c>
      <c r="F228" s="32">
        <f t="shared" si="41"/>
        <v>-3.9793481066205985E-4</v>
      </c>
      <c r="G228" s="20">
        <f t="shared" si="40"/>
        <v>-0.39793481066205982</v>
      </c>
      <c r="H228" s="1">
        <f t="shared" si="42"/>
        <v>1.9257900125628495E-5</v>
      </c>
      <c r="I228" s="8">
        <f t="shared" si="43"/>
        <v>8.0270544618687509</v>
      </c>
      <c r="J228" s="8">
        <f t="shared" si="44"/>
        <v>45.597231044668682</v>
      </c>
    </row>
    <row r="229" spans="1:10" x14ac:dyDescent="0.2">
      <c r="A229" s="8">
        <f t="shared" si="35"/>
        <v>17.666666666666686</v>
      </c>
      <c r="B229" s="9">
        <f t="shared" si="37"/>
        <v>57.092481301713732</v>
      </c>
      <c r="C229" s="9">
        <f t="shared" si="38"/>
        <v>857.32754424409552</v>
      </c>
      <c r="D229" s="48">
        <f t="shared" si="36"/>
        <v>57.092481301713732</v>
      </c>
      <c r="E229" s="8">
        <f t="shared" si="39"/>
        <v>7.711343220643962</v>
      </c>
      <c r="F229" s="32">
        <f t="shared" si="41"/>
        <v>-4.0035391611031949E-4</v>
      </c>
      <c r="G229" s="20">
        <f t="shared" si="40"/>
        <v>-0.40035391611031945</v>
      </c>
      <c r="H229" s="1">
        <f t="shared" si="42"/>
        <v>1.9569157456865799E-5</v>
      </c>
      <c r="I229" s="8">
        <f t="shared" si="43"/>
        <v>8.2912184795370081</v>
      </c>
      <c r="J229" s="8">
        <f t="shared" si="44"/>
        <v>45.850358835247604</v>
      </c>
    </row>
    <row r="230" spans="1:10" x14ac:dyDescent="0.2">
      <c r="A230" s="8">
        <f t="shared" si="35"/>
        <v>17.750000000000018</v>
      </c>
      <c r="B230" s="9">
        <f t="shared" si="37"/>
        <v>59.620297498995434</v>
      </c>
      <c r="C230" s="9">
        <f t="shared" si="38"/>
        <v>871.12058636495226</v>
      </c>
      <c r="D230" s="48">
        <f t="shared" si="36"/>
        <v>59.620297498995434</v>
      </c>
      <c r="E230" s="8">
        <f t="shared" si="39"/>
        <v>7.835406501675557</v>
      </c>
      <c r="F230" s="32">
        <f t="shared" si="41"/>
        <v>-4.0279946397948934E-4</v>
      </c>
      <c r="G230" s="20">
        <f t="shared" si="40"/>
        <v>-0.40279946397948935</v>
      </c>
      <c r="H230" s="1">
        <f t="shared" si="42"/>
        <v>1.9882044754794919E-5</v>
      </c>
      <c r="I230" s="8">
        <f t="shared" si="43"/>
        <v>8.5611366926092316</v>
      </c>
      <c r="J230" s="8">
        <f t="shared" si="44"/>
        <v>46.102991200045601</v>
      </c>
    </row>
    <row r="231" spans="1:10" x14ac:dyDescent="0.2">
      <c r="A231" s="8">
        <f t="shared" si="35"/>
        <v>17.83333333333335</v>
      </c>
      <c r="B231" s="9">
        <f t="shared" si="37"/>
        <v>62.229961781926917</v>
      </c>
      <c r="C231" s="9">
        <f t="shared" si="38"/>
        <v>884.98933508800235</v>
      </c>
      <c r="D231" s="48">
        <f t="shared" si="36"/>
        <v>62.229961781926917</v>
      </c>
      <c r="E231" s="8">
        <f t="shared" si="39"/>
        <v>7.9601507354209602</v>
      </c>
      <c r="F231" s="32">
        <f t="shared" si="41"/>
        <v>-4.0527169241174785E-4</v>
      </c>
      <c r="G231" s="20">
        <f t="shared" si="40"/>
        <v>-0.40527169241174782</v>
      </c>
      <c r="H231" s="1">
        <f t="shared" si="42"/>
        <v>2.0196555423743434E-5</v>
      </c>
      <c r="I231" s="8">
        <f t="shared" si="43"/>
        <v>8.8368757754139153</v>
      </c>
      <c r="J231" s="8">
        <f t="shared" si="44"/>
        <v>46.355059507286185</v>
      </c>
    </row>
    <row r="232" spans="1:10" x14ac:dyDescent="0.2">
      <c r="A232" s="8">
        <f t="shared" si="35"/>
        <v>17.916666666666682</v>
      </c>
      <c r="B232" s="9">
        <f t="shared" si="37"/>
        <v>64.923230378868993</v>
      </c>
      <c r="C232" s="9">
        <f t="shared" si="38"/>
        <v>898.93361060632867</v>
      </c>
      <c r="D232" s="48">
        <f t="shared" si="36"/>
        <v>64.923230378868993</v>
      </c>
      <c r="E232" s="8">
        <f t="shared" si="39"/>
        <v>8.0855743045838633</v>
      </c>
      <c r="F232" s="32">
        <f t="shared" si="41"/>
        <v>-4.077708379900767E-4</v>
      </c>
      <c r="G232" s="20">
        <f t="shared" si="40"/>
        <v>-0.40777083799007668</v>
      </c>
      <c r="H232" s="1">
        <f t="shared" si="42"/>
        <v>2.0512682341490286E-5</v>
      </c>
      <c r="I232" s="8">
        <f t="shared" si="43"/>
        <v>9.1185021087637423</v>
      </c>
      <c r="J232" s="8">
        <f t="shared" si="44"/>
        <v>46.606492887289576</v>
      </c>
    </row>
    <row r="233" spans="1:10" x14ac:dyDescent="0.2">
      <c r="A233" s="8">
        <f t="shared" si="35"/>
        <v>18.000000000000014</v>
      </c>
      <c r="B233" s="9">
        <f t="shared" si="37"/>
        <v>67.701879381597507</v>
      </c>
      <c r="C233" s="9">
        <f t="shared" si="38"/>
        <v>912.95321151135988</v>
      </c>
      <c r="D233" s="48">
        <f t="shared" si="36"/>
        <v>67.701879381597507</v>
      </c>
      <c r="E233" s="8">
        <f t="shared" si="39"/>
        <v>8.2116753975691203</v>
      </c>
      <c r="F233" s="32">
        <f t="shared" si="41"/>
        <v>-4.1029713551666951E-4</v>
      </c>
      <c r="G233" s="20">
        <f t="shared" si="40"/>
        <v>-0.41029713551666952</v>
      </c>
      <c r="H233" s="1">
        <f t="shared" si="42"/>
        <v>2.0830417844267625E-5</v>
      </c>
      <c r="I233" s="8">
        <f t="shared" si="43"/>
        <v>9.4060817286831124</v>
      </c>
      <c r="J233" s="8">
        <f t="shared" si="44"/>
        <v>46.857218194595617</v>
      </c>
    </row>
    <row r="234" spans="1:10" x14ac:dyDescent="0.2">
      <c r="A234" s="8">
        <f t="shared" ref="A234:A297" si="45">A233+time_step</f>
        <v>18.083333333333346</v>
      </c>
      <c r="B234" s="9">
        <f t="shared" si="37"/>
        <v>70.567704633900433</v>
      </c>
      <c r="C234" s="9">
        <f t="shared" si="38"/>
        <v>927.04791410450036</v>
      </c>
      <c r="D234" s="48">
        <f t="shared" si="36"/>
        <v>70.567704633900433</v>
      </c>
      <c r="E234" s="8">
        <f t="shared" si="39"/>
        <v>8.3384520022911044</v>
      </c>
      <c r="F234" s="32">
        <f t="shared" si="41"/>
        <v>-4.1285081778207234E-4</v>
      </c>
      <c r="G234" s="20">
        <f t="shared" si="40"/>
        <v>-0.41285081778207233</v>
      </c>
      <c r="H234" s="1">
        <f t="shared" si="42"/>
        <v>2.1149753711585637E-5</v>
      </c>
      <c r="I234" s="8">
        <f t="shared" si="43"/>
        <v>9.6996802730889158</v>
      </c>
      <c r="J234" s="8">
        <f t="shared" si="44"/>
        <v>47.107159970458042</v>
      </c>
    </row>
    <row r="235" spans="1:10" x14ac:dyDescent="0.2">
      <c r="A235" s="8">
        <f t="shared" si="45"/>
        <v>18.166666666666679</v>
      </c>
      <c r="B235" s="9">
        <f t="shared" si="37"/>
        <v>73.522521603871141</v>
      </c>
      <c r="C235" s="9">
        <f t="shared" si="38"/>
        <v>941.2174716975743</v>
      </c>
      <c r="D235" s="48">
        <f t="shared" si="36"/>
        <v>73.522521603871141</v>
      </c>
      <c r="E235" s="8">
        <f t="shared" si="39"/>
        <v>8.4659018998814801</v>
      </c>
      <c r="F235" s="32">
        <f t="shared" si="41"/>
        <v>-4.1543211532482654E-4</v>
      </c>
      <c r="G235" s="20">
        <f t="shared" si="40"/>
        <v>-0.41543211532482649</v>
      </c>
      <c r="H235" s="1">
        <f t="shared" si="42"/>
        <v>2.1470681150887443E-5</v>
      </c>
      <c r="I235" s="8">
        <f t="shared" si="43"/>
        <v>9.9993629263845634</v>
      </c>
      <c r="J235" s="8">
        <f t="shared" si="44"/>
        <v>47.356240405773974</v>
      </c>
    </row>
    <row r="236" spans="1:10" x14ac:dyDescent="0.2">
      <c r="A236" s="8">
        <f t="shared" si="45"/>
        <v>18.250000000000011</v>
      </c>
      <c r="B236" s="9">
        <f t="shared" si="37"/>
        <v>76.568165239256345</v>
      </c>
      <c r="C236" s="9">
        <f t="shared" si="38"/>
        <v>955.46161390222096</v>
      </c>
      <c r="D236" s="48">
        <f t="shared" si="36"/>
        <v>76.568165239256345</v>
      </c>
      <c r="E236" s="8">
        <f t="shared" si="39"/>
        <v>8.5940226582975594</v>
      </c>
      <c r="F236" s="32">
        <f t="shared" si="41"/>
        <v>-4.1804125618139193E-4</v>
      </c>
      <c r="G236" s="20">
        <f t="shared" si="40"/>
        <v>-0.41804125618139198</v>
      </c>
      <c r="H236" s="1">
        <f t="shared" si="42"/>
        <v>2.1793190782040918E-5</v>
      </c>
      <c r="I236" s="8">
        <f t="shared" si="43"/>
        <v>10.305194361928429</v>
      </c>
      <c r="J236" s="8">
        <f t="shared" si="44"/>
        <v>47.604379304515426</v>
      </c>
    </row>
    <row r="237" spans="1:10" x14ac:dyDescent="0.2">
      <c r="A237" s="8">
        <f t="shared" si="45"/>
        <v>18.333333333333343</v>
      </c>
      <c r="B237" s="9">
        <f t="shared" si="37"/>
        <v>79.706489805227619</v>
      </c>
      <c r="C237" s="9">
        <f t="shared" si="38"/>
        <v>969.78004590840521</v>
      </c>
      <c r="D237" s="48">
        <f t="shared" si="36"/>
        <v>79.706489805227619</v>
      </c>
      <c r="E237" s="8">
        <f t="shared" si="39"/>
        <v>8.7228116258327848</v>
      </c>
      <c r="F237" s="32">
        <f t="shared" si="41"/>
        <v>-4.2067846562612355E-4</v>
      </c>
      <c r="G237" s="20">
        <f t="shared" si="40"/>
        <v>-0.42067846562612354</v>
      </c>
      <c r="H237" s="1">
        <f t="shared" si="42"/>
        <v>2.2117272621675569E-5</v>
      </c>
      <c r="I237" s="8">
        <f t="shared" si="43"/>
        <v>10.617238682338879</v>
      </c>
      <c r="J237" s="8">
        <f t="shared" si="44"/>
        <v>47.851494047732849</v>
      </c>
    </row>
    <row r="238" spans="1:10" x14ac:dyDescent="0.2">
      <c r="A238" s="8">
        <f t="shared" si="45"/>
        <v>18.416666666666675</v>
      </c>
      <c r="B238" s="9">
        <f t="shared" si="37"/>
        <v>82.93936870390597</v>
      </c>
      <c r="C238" s="9">
        <f t="shared" si="38"/>
        <v>984.17244775222309</v>
      </c>
      <c r="D238" s="48">
        <f t="shared" si="36"/>
        <v>82.93936870390597</v>
      </c>
      <c r="E238" s="8">
        <f t="shared" si="39"/>
        <v>8.8522659245309132</v>
      </c>
      <c r="F238" s="32">
        <f t="shared" si="41"/>
        <v>-4.2334396590108656E-4</v>
      </c>
      <c r="G238" s="20">
        <f t="shared" si="40"/>
        <v>-0.42334396590108653</v>
      </c>
      <c r="H238" s="1">
        <f t="shared" si="42"/>
        <v>2.2442916067372728E-5</v>
      </c>
      <c r="I238" s="8">
        <f t="shared" si="43"/>
        <v>10.93555935759931</v>
      </c>
      <c r="J238" s="8">
        <f t="shared" si="44"/>
        <v>48.097499558203729</v>
      </c>
    </row>
    <row r="239" spans="1:10" x14ac:dyDescent="0.2">
      <c r="A239" s="8">
        <f t="shared" si="45"/>
        <v>18.500000000000007</v>
      </c>
      <c r="B239" s="9">
        <f t="shared" si="37"/>
        <v>86.26869427499409</v>
      </c>
      <c r="C239" s="9">
        <f t="shared" si="38"/>
        <v>998.63847357321083</v>
      </c>
      <c r="D239" s="48">
        <f t="shared" si="36"/>
        <v>86.26869427499409</v>
      </c>
      <c r="E239" s="8">
        <f t="shared" si="39"/>
        <v>8.9823824435057755</v>
      </c>
      <c r="F239" s="32">
        <f t="shared" si="41"/>
        <v>-4.2603797593549137E-4</v>
      </c>
      <c r="G239" s="20">
        <f t="shared" si="40"/>
        <v>-0.42603797593549136</v>
      </c>
      <c r="H239" s="1">
        <f t="shared" si="42"/>
        <v>2.2770109881718047E-5</v>
      </c>
      <c r="I239" s="8">
        <f t="shared" si="43"/>
        <v>11.26021916092818</v>
      </c>
      <c r="J239" s="8">
        <f t="shared" si="44"/>
        <v>48.342308265802451</v>
      </c>
    </row>
    <row r="240" spans="1:10" x14ac:dyDescent="0.2">
      <c r="A240" s="8">
        <f t="shared" si="45"/>
        <v>18.583333333333339</v>
      </c>
      <c r="B240" s="9">
        <f t="shared" si="37"/>
        <v>89.696377576821035</v>
      </c>
      <c r="C240" s="9">
        <f t="shared" si="38"/>
        <v>1013.1777508613811</v>
      </c>
      <c r="D240" s="48">
        <f t="shared" si="36"/>
        <v>89.696377576821035</v>
      </c>
      <c r="E240" s="8">
        <f t="shared" si="39"/>
        <v>9.1131578321686586</v>
      </c>
      <c r="F240" s="32">
        <f t="shared" si="41"/>
        <v>-4.2876071105453777E-4</v>
      </c>
      <c r="G240" s="20">
        <f t="shared" si="40"/>
        <v>-0.42876071105453772</v>
      </c>
      <c r="H240" s="1">
        <f t="shared" si="42"/>
        <v>2.3098842176225911E-5</v>
      </c>
      <c r="I240" s="8">
        <f t="shared" si="43"/>
        <v>11.59128010238058</v>
      </c>
      <c r="J240" s="8">
        <f t="shared" si="44"/>
        <v>48.585830073671033</v>
      </c>
    </row>
    <row r="241" spans="1:10" x14ac:dyDescent="0.2">
      <c r="A241" s="8">
        <f t="shared" si="45"/>
        <v>18.666666666666671</v>
      </c>
      <c r="B241" s="9">
        <f t="shared" si="37"/>
        <v>93.22434814712453</v>
      </c>
      <c r="C241" s="9">
        <f t="shared" si="38"/>
        <v>1027.7898796942429</v>
      </c>
      <c r="D241" s="48">
        <f t="shared" si="36"/>
        <v>93.22434814712453</v>
      </c>
      <c r="E241" s="8">
        <f t="shared" si="39"/>
        <v>9.2445884933655833</v>
      </c>
      <c r="F241" s="32">
        <f t="shared" si="41"/>
        <v>-4.315123826774635E-4</v>
      </c>
      <c r="G241" s="20">
        <f t="shared" si="40"/>
        <v>-0.4315123826774635</v>
      </c>
      <c r="H241" s="1">
        <f t="shared" si="42"/>
        <v>2.3429100395146005E-5</v>
      </c>
      <c r="I241" s="8">
        <f t="shared" si="43"/>
        <v>11.928803360149537</v>
      </c>
      <c r="J241" s="8">
        <f t="shared" si="44"/>
        <v>48.827972325273322</v>
      </c>
    </row>
    <row r="242" spans="1:10" x14ac:dyDescent="0.2">
      <c r="A242" s="8">
        <f t="shared" si="45"/>
        <v>18.750000000000004</v>
      </c>
      <c r="B242" s="9">
        <f t="shared" si="37"/>
        <v>96.854553742879318</v>
      </c>
      <c r="C242" s="9">
        <f t="shared" si="38"/>
        <v>1042.4744319640822</v>
      </c>
      <c r="D242" s="48">
        <f t="shared" si="36"/>
        <v>96.854553742879318</v>
      </c>
      <c r="E242" s="8">
        <f t="shared" si="39"/>
        <v>9.3766705764269691</v>
      </c>
      <c r="F242" s="32">
        <f t="shared" si="41"/>
        <v>-4.3429319800459865E-4</v>
      </c>
      <c r="G242" s="20">
        <f t="shared" si="40"/>
        <v>-0.43429319800459865</v>
      </c>
      <c r="H242" s="1">
        <f t="shared" si="42"/>
        <v>2.3760871299162817E-5</v>
      </c>
      <c r="I242" s="8">
        <f t="shared" si="43"/>
        <v>12.27284920953737</v>
      </c>
      <c r="J242" s="8">
        <f t="shared" si="44"/>
        <v>49.068639772418805</v>
      </c>
    </row>
    <row r="243" spans="1:10" x14ac:dyDescent="0.2">
      <c r="A243" s="8">
        <f t="shared" si="45"/>
        <v>18.833333333333336</v>
      </c>
      <c r="B243" s="9">
        <f t="shared" si="37"/>
        <v>100.58896005845862</v>
      </c>
      <c r="C243" s="9">
        <f t="shared" si="38"/>
        <v>1057.2309505958042</v>
      </c>
      <c r="D243" s="48">
        <f t="shared" si="36"/>
        <v>100.58896005845862</v>
      </c>
      <c r="E243" s="8">
        <f t="shared" si="39"/>
        <v>9.5093999701324403</v>
      </c>
      <c r="F243" s="32">
        <f t="shared" si="41"/>
        <v>-4.371033596932313E-4</v>
      </c>
      <c r="G243" s="20">
        <f t="shared" si="40"/>
        <v>-0.43710335969323133</v>
      </c>
      <c r="H243" s="1">
        <f t="shared" si="42"/>
        <v>2.4094140948999708E-5</v>
      </c>
      <c r="I243" s="8">
        <f t="shared" si="43"/>
        <v>12.623476949569422</v>
      </c>
      <c r="J243" s="8">
        <f t="shared" si="44"/>
        <v>49.307734544345472</v>
      </c>
    </row>
    <row r="244" spans="1:10" x14ac:dyDescent="0.2">
      <c r="A244" s="8">
        <f t="shared" si="45"/>
        <v>18.916666666666668</v>
      </c>
      <c r="B244" s="9">
        <f t="shared" si="37"/>
        <v>104.42955042142398</v>
      </c>
      <c r="C244" s="9">
        <f t="shared" si="38"/>
        <v>1072.0589487556749</v>
      </c>
      <c r="D244" s="48">
        <f t="shared" si="36"/>
        <v>104.42955042142398</v>
      </c>
      <c r="E244" s="8">
        <f t="shared" si="39"/>
        <v>9.6427722955937174</v>
      </c>
      <c r="F244" s="32">
        <f t="shared" si="41"/>
        <v>-4.399430655221046E-4</v>
      </c>
      <c r="G244" s="20">
        <f t="shared" si="40"/>
        <v>-0.4399430655221046</v>
      </c>
      <c r="H244" s="1">
        <f t="shared" si="42"/>
        <v>2.4428894688939577E-5</v>
      </c>
      <c r="I244" s="8">
        <f t="shared" si="43"/>
        <v>12.980744827224861</v>
      </c>
      <c r="J244" s="8">
        <f t="shared" si="44"/>
        <v>49.545156117954392</v>
      </c>
    </row>
    <row r="245" spans="1:10" x14ac:dyDescent="0.2">
      <c r="A245" s="8">
        <f t="shared" si="45"/>
        <v>19</v>
      </c>
      <c r="B245" s="9">
        <f t="shared" si="37"/>
        <v>108.37832546522516</v>
      </c>
      <c r="C245" s="9">
        <f t="shared" si="38"/>
        <v>1086.9579090513155</v>
      </c>
      <c r="D245" s="48">
        <f t="shared" si="36"/>
        <v>108.37832546522516</v>
      </c>
      <c r="E245" s="8">
        <f t="shared" si="39"/>
        <v>9.7767828990588974</v>
      </c>
      <c r="F245" s="32">
        <f t="shared" si="41"/>
        <v>-4.4281250804436548E-4</v>
      </c>
      <c r="G245" s="20">
        <f t="shared" si="40"/>
        <v>-0.44281250804436545</v>
      </c>
      <c r="H245" s="1">
        <f t="shared" si="42"/>
        <v>2.476511713027522E-5</v>
      </c>
      <c r="I245" s="8">
        <f t="shared" si="43"/>
        <v>13.344709959261763</v>
      </c>
      <c r="J245" s="8">
        <f t="shared" si="44"/>
        <v>49.780801289292334</v>
      </c>
    </row>
    <row r="246" spans="1:10" x14ac:dyDescent="0.2">
      <c r="A246" s="8">
        <f t="shared" si="45"/>
        <v>19.083333333333332</v>
      </c>
      <c r="B246" s="9">
        <f t="shared" si="37"/>
        <v>112.43730277808291</v>
      </c>
      <c r="C246" s="9">
        <f t="shared" si="38"/>
        <v>1101.9272827233444</v>
      </c>
      <c r="D246" s="48">
        <f t="shared" si="36"/>
        <v>112.43730277808291</v>
      </c>
      <c r="E246" s="8">
        <f t="shared" si="39"/>
        <v>9.9114268446415501</v>
      </c>
      <c r="F246" s="32">
        <f t="shared" si="41"/>
        <v>-4.4571187422880762E-4</v>
      </c>
      <c r="G246" s="20">
        <f t="shared" si="40"/>
        <v>-0.44571187422880759</v>
      </c>
      <c r="H246" s="1">
        <f t="shared" si="42"/>
        <v>2.5102792134702692E-5</v>
      </c>
      <c r="I246" s="8">
        <f t="shared" si="43"/>
        <v>13.715428251616416</v>
      </c>
      <c r="J246" s="8">
        <f t="shared" si="44"/>
        <v>50.014564146381893</v>
      </c>
    </row>
    <row r="247" spans="1:10" x14ac:dyDescent="0.2">
      <c r="A247" s="8">
        <f t="shared" si="45"/>
        <v>19.166666666666664</v>
      </c>
      <c r="B247" s="9">
        <f t="shared" si="37"/>
        <v>116.60851652732515</v>
      </c>
      <c r="C247" s="9">
        <f t="shared" si="38"/>
        <v>1116.9664888290818</v>
      </c>
      <c r="D247" s="48">
        <f t="shared" si="36"/>
        <v>116.60851652732515</v>
      </c>
      <c r="E247" s="8">
        <f t="shared" si="39"/>
        <v>10.046698906978463</v>
      </c>
      <c r="F247" s="32">
        <f t="shared" si="41"/>
        <v>-4.4864134508924776E-4</v>
      </c>
      <c r="G247" s="20">
        <f t="shared" si="40"/>
        <v>-0.4486413450892478</v>
      </c>
      <c r="H247" s="1">
        <f t="shared" si="42"/>
        <v>2.5441902797672244E-5</v>
      </c>
      <c r="I247" s="8">
        <f t="shared" si="43"/>
        <v>14.092954316359691</v>
      </c>
      <c r="J247" s="8">
        <f t="shared" si="44"/>
        <v>50.24633604350219</v>
      </c>
    </row>
    <row r="248" spans="1:10" x14ac:dyDescent="0.2">
      <c r="A248" s="8">
        <f t="shared" si="45"/>
        <v>19.249999999999996</v>
      </c>
      <c r="B248" s="9">
        <f t="shared" si="37"/>
        <v>120.89401705844142</v>
      </c>
      <c r="C248" s="9">
        <f t="shared" si="38"/>
        <v>1132.0749134187708</v>
      </c>
      <c r="D248" s="48">
        <f t="shared" si="36"/>
        <v>120.89401705844142</v>
      </c>
      <c r="E248" s="8">
        <f t="shared" si="39"/>
        <v>10.182593563820042</v>
      </c>
      <c r="F248" s="32">
        <f t="shared" si="41"/>
        <v>-4.5160109530190308E-4</v>
      </c>
      <c r="G248" s="20">
        <f t="shared" si="40"/>
        <v>-0.45160109530190307</v>
      </c>
      <c r="H248" s="1">
        <f t="shared" si="42"/>
        <v>2.5782431431711569E-5</v>
      </c>
      <c r="I248" s="8">
        <f t="shared" si="43"/>
        <v>14.477341386196521</v>
      </c>
      <c r="J248" s="8">
        <f t="shared" si="44"/>
        <v>50.476005577026584</v>
      </c>
    </row>
    <row r="249" spans="1:10" x14ac:dyDescent="0.2">
      <c r="A249" s="8">
        <f t="shared" si="45"/>
        <v>19.333333333333329</v>
      </c>
      <c r="B249" s="9">
        <f t="shared" si="37"/>
        <v>125.29587046811916</v>
      </c>
      <c r="C249" s="9">
        <f t="shared" si="38"/>
        <v>1147.2519087047992</v>
      </c>
      <c r="D249" s="48">
        <f t="shared" si="36"/>
        <v>125.29587046811916</v>
      </c>
      <c r="E249" s="8">
        <f t="shared" si="39"/>
        <v>10.319104988557777</v>
      </c>
      <c r="F249" s="32">
        <f t="shared" si="41"/>
        <v>-4.5459129281063621E-4</v>
      </c>
      <c r="G249" s="20">
        <f t="shared" si="40"/>
        <v>-0.45459129281063615</v>
      </c>
      <c r="H249" s="1">
        <f t="shared" si="42"/>
        <v>2.6124359549737425E-5</v>
      </c>
      <c r="I249" s="8">
        <f t="shared" si="43"/>
        <v>14.868641226497953</v>
      </c>
      <c r="J249" s="8">
        <f t="shared" si="44"/>
        <v>50.703458562927096</v>
      </c>
    </row>
    <row r="250" spans="1:10" x14ac:dyDescent="0.2">
      <c r="A250" s="8">
        <f t="shared" si="45"/>
        <v>19.416666666666661</v>
      </c>
      <c r="B250" s="9">
        <f t="shared" si="37"/>
        <v>129.81615815051597</v>
      </c>
      <c r="C250" s="9">
        <f t="shared" si="38"/>
        <v>1162.496792224435</v>
      </c>
      <c r="D250" s="48">
        <f t="shared" si="36"/>
        <v>129.81615815051597</v>
      </c>
      <c r="E250" s="8">
        <f t="shared" si="39"/>
        <v>10.456227042693362</v>
      </c>
      <c r="F250" s="32">
        <f t="shared" si="41"/>
        <v>-4.576120984199614E-4</v>
      </c>
      <c r="G250" s="20">
        <f t="shared" si="40"/>
        <v>-0.45761209841996142</v>
      </c>
      <c r="H250" s="1">
        <f t="shared" si="42"/>
        <v>2.646766784837187E-5</v>
      </c>
      <c r="I250" s="8">
        <f t="shared" si="43"/>
        <v>15.266904044858784</v>
      </c>
      <c r="J250" s="8">
        <f t="shared" si="44"/>
        <v>50.928578016058886</v>
      </c>
    </row>
    <row r="251" spans="1:10" x14ac:dyDescent="0.2">
      <c r="A251" s="8">
        <f t="shared" si="45"/>
        <v>19.499999999999993</v>
      </c>
      <c r="B251" s="9">
        <f t="shared" si="37"/>
        <v>134.4569763160292</v>
      </c>
      <c r="C251" s="9">
        <f t="shared" si="38"/>
        <v>1177.8088459966318</v>
      </c>
      <c r="D251" s="48">
        <f t="shared" si="36"/>
        <v>134.4569763160292</v>
      </c>
      <c r="E251" s="8">
        <f t="shared" si="39"/>
        <v>10.593953268254468</v>
      </c>
      <c r="F251" s="32">
        <f t="shared" si="41"/>
        <v>-4.6066366537571301E-4</v>
      </c>
      <c r="G251" s="20">
        <f t="shared" si="40"/>
        <v>-0.46066366537571296</v>
      </c>
      <c r="H251" s="1">
        <f t="shared" si="42"/>
        <v>2.6812336191280574E-5</v>
      </c>
      <c r="I251" s="8">
        <f t="shared" si="43"/>
        <v>15.672178398177699</v>
      </c>
      <c r="J251" s="8">
        <f t="shared" si="44"/>
        <v>51.151244131341173</v>
      </c>
    </row>
    <row r="252" spans="1:10" x14ac:dyDescent="0.2">
      <c r="A252" s="8">
        <f t="shared" si="45"/>
        <v>19.583333333333325</v>
      </c>
      <c r="B252" s="9">
        <f t="shared" si="37"/>
        <v>139.22043548181676</v>
      </c>
      <c r="C252" s="9">
        <f t="shared" si="38"/>
        <v>1193.1873156734878</v>
      </c>
      <c r="D252" s="48">
        <f t="shared" si="36"/>
        <v>139.22043548181676</v>
      </c>
      <c r="E252" s="8">
        <f t="shared" si="39"/>
        <v>10.732276880162438</v>
      </c>
      <c r="F252" s="32">
        <f t="shared" si="41"/>
        <v>-4.6374613893330227E-4</v>
      </c>
      <c r="G252" s="20">
        <f t="shared" si="40"/>
        <v>-0.4637461389333023</v>
      </c>
      <c r="H252" s="1">
        <f t="shared" si="42"/>
        <v>2.7158343592551166E-5</v>
      </c>
      <c r="I252" s="8">
        <f t="shared" si="43"/>
        <v>16.084511097260972</v>
      </c>
      <c r="J252" s="8">
        <f t="shared" si="44"/>
        <v>51.371334266954612</v>
      </c>
    </row>
    <row r="253" spans="1:10" x14ac:dyDescent="0.2">
      <c r="A253" s="8">
        <f t="shared" si="45"/>
        <v>19.666666666666657</v>
      </c>
      <c r="B253" s="9">
        <f t="shared" si="37"/>
        <v>144.10865993333002</v>
      </c>
      <c r="C253" s="9">
        <f t="shared" si="38"/>
        <v>1208.6314096869821</v>
      </c>
      <c r="D253" s="48">
        <f t="shared" si="36"/>
        <v>144.10865993333002</v>
      </c>
      <c r="E253" s="8">
        <f t="shared" si="39"/>
        <v>10.871190758557489</v>
      </c>
      <c r="F253" s="32">
        <f t="shared" si="41"/>
        <v>-4.6685965591350192E-4</v>
      </c>
      <c r="G253" s="20">
        <f t="shared" si="40"/>
        <v>-0.46685965591350187</v>
      </c>
      <c r="H253" s="1">
        <f t="shared" si="42"/>
        <v>2.7505668200130401E-5</v>
      </c>
      <c r="I253" s="8">
        <f t="shared" si="43"/>
        <v>16.503947108955114</v>
      </c>
      <c r="J253" s="8">
        <f t="shared" si="44"/>
        <v>51.588722929678028</v>
      </c>
    </row>
    <row r="254" spans="1:10" x14ac:dyDescent="0.2">
      <c r="A254" s="8">
        <f t="shared" si="45"/>
        <v>19.749999999999989</v>
      </c>
      <c r="B254" s="9">
        <f t="shared" si="37"/>
        <v>149.1237871561155</v>
      </c>
      <c r="C254" s="9">
        <f t="shared" si="38"/>
        <v>1224.1402983916512</v>
      </c>
      <c r="D254" s="48">
        <f t="shared" si="36"/>
        <v>149.1237871561155</v>
      </c>
      <c r="E254" s="8">
        <f t="shared" si="39"/>
        <v>11.010687441087418</v>
      </c>
      <c r="F254" s="32">
        <f t="shared" si="41"/>
        <v>-4.7000434424572057E-4</v>
      </c>
      <c r="G254" s="20">
        <f t="shared" si="40"/>
        <v>-0.47000434424572057</v>
      </c>
      <c r="H254" s="1">
        <f t="shared" si="42"/>
        <v>2.7854287279339919E-5</v>
      </c>
      <c r="I254" s="8">
        <f t="shared" si="43"/>
        <v>16.930529455818487</v>
      </c>
      <c r="J254" s="8">
        <f t="shared" si="44"/>
        <v>51.803281762490947</v>
      </c>
    </row>
    <row r="255" spans="1:10" x14ac:dyDescent="0.2">
      <c r="A255" s="8">
        <f t="shared" si="45"/>
        <v>19.833333333333321</v>
      </c>
      <c r="B255" s="9">
        <f t="shared" si="37"/>
        <v>154.26796723715051</v>
      </c>
      <c r="C255" s="9">
        <f t="shared" si="38"/>
        <v>1239.713113203901</v>
      </c>
      <c r="D255" s="48">
        <f t="shared" si="36"/>
        <v>154.26796723715051</v>
      </c>
      <c r="E255" s="8">
        <f t="shared" si="39"/>
        <v>11.150759115166027</v>
      </c>
      <c r="F255" s="32">
        <f t="shared" si="41"/>
        <v>-4.7318032249875445E-4</v>
      </c>
      <c r="G255" s="20">
        <f t="shared" si="40"/>
        <v>-0.47318032249875441</v>
      </c>
      <c r="H255" s="1">
        <f t="shared" si="42"/>
        <v>2.8204177196490726E-5</v>
      </c>
      <c r="I255" s="8">
        <f t="shared" si="43"/>
        <v>17.364299113346849</v>
      </c>
      <c r="J255" s="8">
        <f t="shared" si="44"/>
        <v>52.014879534571207</v>
      </c>
    </row>
    <row r="256" spans="1:10" x14ac:dyDescent="0.2">
      <c r="A256" s="8">
        <f t="shared" si="45"/>
        <v>19.916666666666654</v>
      </c>
      <c r="B256" s="9">
        <f t="shared" si="37"/>
        <v>159.54336223498404</v>
      </c>
      <c r="C256" s="9">
        <f t="shared" si="38"/>
        <v>1255.3489457386968</v>
      </c>
      <c r="D256" s="48">
        <f t="shared" si="36"/>
        <v>159.54336223498404</v>
      </c>
      <c r="E256" s="8">
        <f t="shared" si="39"/>
        <v>11.291397610207964</v>
      </c>
      <c r="F256" s="32">
        <f t="shared" si="41"/>
        <v>-4.7638769939902149E-4</v>
      </c>
      <c r="G256" s="20">
        <f t="shared" si="40"/>
        <v>-0.47638769939902148</v>
      </c>
      <c r="H256" s="1">
        <f t="shared" si="42"/>
        <v>2.8555313402617792E-5</v>
      </c>
      <c r="I256" s="8">
        <f t="shared" si="43"/>
        <v>17.805294904772886</v>
      </c>
      <c r="J256" s="8">
        <f t="shared" si="44"/>
        <v>52.223382133820095</v>
      </c>
    </row>
    <row r="257" spans="1:10" x14ac:dyDescent="0.2">
      <c r="A257" s="8">
        <f t="shared" si="45"/>
        <v>19.999999999999986</v>
      </c>
      <c r="B257" s="9">
        <f t="shared" si="37"/>
        <v>164.95214551795553</v>
      </c>
      <c r="C257" s="9">
        <f t="shared" si="38"/>
        <v>1271.046846944407</v>
      </c>
      <c r="D257" s="48">
        <f t="shared" si="36"/>
        <v>164.95214551795553</v>
      </c>
      <c r="E257" s="8">
        <f t="shared" si="39"/>
        <v>11.432594389846978</v>
      </c>
      <c r="F257" s="32">
        <f t="shared" si="41"/>
        <v>-4.7962657333631433E-4</v>
      </c>
      <c r="G257" s="20">
        <f t="shared" si="40"/>
        <v>-0.47962657333631431</v>
      </c>
      <c r="H257" s="1">
        <f t="shared" si="42"/>
        <v>2.8907670417356707E-5</v>
      </c>
      <c r="I257" s="8">
        <f t="shared" si="43"/>
        <v>18.253553393465271</v>
      </c>
      <c r="J257" s="8">
        <f t="shared" si="44"/>
        <v>52.428652562050246</v>
      </c>
    </row>
    <row r="258" spans="1:10" x14ac:dyDescent="0.2">
      <c r="A258" s="8">
        <f t="shared" si="45"/>
        <v>20.083333333333318</v>
      </c>
      <c r="B258" s="9">
        <f t="shared" si="37"/>
        <v>170.49650106977739</v>
      </c>
      <c r="C258" s="9">
        <f t="shared" si="38"/>
        <v>1286.8058262366203</v>
      </c>
      <c r="D258" s="48">
        <f t="shared" si="36"/>
        <v>170.49650106977739</v>
      </c>
      <c r="E258" s="8">
        <f t="shared" si="39"/>
        <v>11.574340544144919</v>
      </c>
      <c r="F258" s="32">
        <f t="shared" si="41"/>
        <v>-4.828970318571296E-4</v>
      </c>
      <c r="G258" s="20">
        <f t="shared" si="40"/>
        <v>-0.48289703185712957</v>
      </c>
      <c r="H258" s="1">
        <f t="shared" si="42"/>
        <v>2.9261221812984985E-5</v>
      </c>
      <c r="I258" s="8">
        <f t="shared" si="43"/>
        <v>18.709108772958523</v>
      </c>
      <c r="J258" s="8">
        <f t="shared" si="44"/>
        <v>52.63055093297438</v>
      </c>
    </row>
    <row r="259" spans="1:10" x14ac:dyDescent="0.2">
      <c r="A259" s="8">
        <f t="shared" si="45"/>
        <v>20.16666666666665</v>
      </c>
      <c r="B259" s="9">
        <f t="shared" si="37"/>
        <v>176.17862276177712</v>
      </c>
      <c r="C259" s="9">
        <f t="shared" si="38"/>
        <v>1302.6248506317988</v>
      </c>
      <c r="D259" s="48">
        <f t="shared" si="36"/>
        <v>176.17862276177712</v>
      </c>
      <c r="E259" s="8">
        <f t="shared" si="39"/>
        <v>11.716626781799269</v>
      </c>
      <c r="F259" s="32">
        <f t="shared" si="41"/>
        <v>-4.8619915114566731E-4</v>
      </c>
      <c r="G259" s="20">
        <f t="shared" si="40"/>
        <v>-0.48619915114566731</v>
      </c>
      <c r="H259" s="1">
        <f t="shared" si="42"/>
        <v>2.9615940198651766E-5</v>
      </c>
      <c r="I259" s="8">
        <f t="shared" si="43"/>
        <v>19.171992754650859</v>
      </c>
      <c r="J259" s="8">
        <f t="shared" si="44"/>
        <v>52.828934473135654</v>
      </c>
    </row>
    <row r="260" spans="1:10" x14ac:dyDescent="0.2">
      <c r="A260" s="8">
        <f t="shared" si="45"/>
        <v>20.249999999999982</v>
      </c>
      <c r="B260" s="9">
        <f t="shared" si="37"/>
        <v>182.00071359110274</v>
      </c>
      <c r="C260" s="9">
        <f t="shared" si="38"/>
        <v>1318.5028438816701</v>
      </c>
      <c r="D260" s="48">
        <f t="shared" si="36"/>
        <v>182.00071359110274</v>
      </c>
      <c r="E260" s="8">
        <f t="shared" si="39"/>
        <v>11.859443422357328</v>
      </c>
      <c r="F260" s="32">
        <f t="shared" si="41"/>
        <v>-4.8953299549261585E-4</v>
      </c>
      <c r="G260" s="20">
        <f t="shared" si="40"/>
        <v>-0.48953299549261586</v>
      </c>
      <c r="H260" s="1">
        <f t="shared" si="42"/>
        <v>2.9971797204820151E-5</v>
      </c>
      <c r="I260" s="8">
        <f t="shared" si="43"/>
        <v>19.642234453213643</v>
      </c>
      <c r="J260" s="8">
        <f t="shared" si="44"/>
        <v>53.023657525922694</v>
      </c>
    </row>
    <row r="261" spans="1:10" x14ac:dyDescent="0.2">
      <c r="A261" s="8">
        <f t="shared" si="45"/>
        <v>20.333333333333314</v>
      </c>
      <c r="B261" s="9">
        <f t="shared" si="37"/>
        <v>187.96498488421622</v>
      </c>
      <c r="C261" s="9">
        <f t="shared" si="38"/>
        <v>1334.4386856093063</v>
      </c>
      <c r="D261" s="48">
        <f t="shared" si="36"/>
        <v>187.96498488421622</v>
      </c>
      <c r="E261" s="8">
        <f t="shared" si="39"/>
        <v>12.002780388445558</v>
      </c>
      <c r="F261" s="32">
        <f t="shared" si="41"/>
        <v>-4.9289861675187654E-4</v>
      </c>
      <c r="G261" s="20">
        <f t="shared" si="40"/>
        <v>-0.49289861675187652</v>
      </c>
      <c r="H261" s="1">
        <f t="shared" si="42"/>
        <v>3.0328763467947254E-5</v>
      </c>
      <c r="I261" s="8">
        <f t="shared" si="43"/>
        <v>20.119860269762462</v>
      </c>
      <c r="J261" s="8">
        <f t="shared" si="44"/>
        <v>53.214571558814875</v>
      </c>
    </row>
    <row r="262" spans="1:10" x14ac:dyDescent="0.2">
      <c r="A262" s="8">
        <f t="shared" si="45"/>
        <v>20.416666666666647</v>
      </c>
      <c r="B262" s="9">
        <f t="shared" si="37"/>
        <v>194.07365546500915</v>
      </c>
      <c r="C262" s="9">
        <f t="shared" si="38"/>
        <v>1350.4312104478795</v>
      </c>
      <c r="D262" s="48">
        <f t="shared" si="36"/>
        <v>194.07365546500915</v>
      </c>
      <c r="E262" s="8">
        <f t="shared" si="39"/>
        <v>12.146627198023012</v>
      </c>
      <c r="F262" s="32">
        <f t="shared" si="41"/>
        <v>-4.9629605378541505E-4</v>
      </c>
      <c r="G262" s="20">
        <f t="shared" si="40"/>
        <v>-0.49629605378541508</v>
      </c>
      <c r="H262" s="1">
        <f t="shared" si="42"/>
        <v>3.0686808615427903E-5</v>
      </c>
      <c r="I262" s="8">
        <f t="shared" si="43"/>
        <v>20.604893772846818</v>
      </c>
      <c r="J262" s="8">
        <f t="shared" si="44"/>
        <v>53.401525174005457</v>
      </c>
    </row>
    <row r="263" spans="1:10" x14ac:dyDescent="0.2">
      <c r="A263" s="8">
        <f t="shared" si="45"/>
        <v>20.499999999999979</v>
      </c>
      <c r="B263" s="9">
        <f t="shared" si="37"/>
        <v>200.32895078689674</v>
      </c>
      <c r="C263" s="9">
        <f t="shared" si="38"/>
        <v>1366.4792071831318</v>
      </c>
      <c r="D263" s="48">
        <f t="shared" si="36"/>
        <v>200.32895078689674</v>
      </c>
      <c r="E263" s="8">
        <f t="shared" si="39"/>
        <v>12.290972956668176</v>
      </c>
      <c r="F263" s="32">
        <f t="shared" si="41"/>
        <v>-4.9972533189645814E-4</v>
      </c>
      <c r="G263" s="20">
        <f t="shared" si="40"/>
        <v>-0.49972533189645818</v>
      </c>
      <c r="H263" s="1">
        <f t="shared" si="42"/>
        <v>3.1045901250828516E-5</v>
      </c>
      <c r="I263" s="8">
        <f t="shared" si="43"/>
        <v>21.097355577322517</v>
      </c>
      <c r="J263" s="8">
        <f t="shared" si="44"/>
        <v>53.58436412255206</v>
      </c>
    </row>
    <row r="264" spans="1:10" x14ac:dyDescent="0.2">
      <c r="A264" s="8">
        <f t="shared" si="45"/>
        <v>20.583333333333311</v>
      </c>
      <c r="B264" s="9">
        <f t="shared" si="37"/>
        <v>206.7331020282642</v>
      </c>
      <c r="C264" s="9">
        <f t="shared" si="38"/>
        <v>1382.5814179006388</v>
      </c>
      <c r="D264" s="48">
        <f t="shared" si="36"/>
        <v>206.7331020282642</v>
      </c>
      <c r="E264" s="8">
        <f t="shared" si="39"/>
        <v>12.435806349908908</v>
      </c>
      <c r="F264" s="32">
        <f t="shared" si="41"/>
        <v>-5.0318646225129765E-4</v>
      </c>
      <c r="G264" s="20">
        <f t="shared" si="40"/>
        <v>-0.50318646225129771</v>
      </c>
      <c r="H264" s="1">
        <f t="shared" si="42"/>
        <v>3.1406008939438664E-5</v>
      </c>
      <c r="I264" s="8">
        <f t="shared" si="43"/>
        <v>21.597263221178274</v>
      </c>
      <c r="J264" s="8">
        <f t="shared" si="44"/>
        <v>53.762931322205667</v>
      </c>
    </row>
    <row r="265" spans="1:10" x14ac:dyDescent="0.2">
      <c r="A265" s="8">
        <f t="shared" si="45"/>
        <v>20.666666666666643</v>
      </c>
      <c r="B265" s="9">
        <f t="shared" si="37"/>
        <v>213.28834515066842</v>
      </c>
      <c r="C265" s="9">
        <f t="shared" si="38"/>
        <v>1398.736537138994</v>
      </c>
      <c r="D265" s="48">
        <f t="shared" si="36"/>
        <v>213.28834515066842</v>
      </c>
      <c r="E265" s="8">
        <f t="shared" si="39"/>
        <v>12.581115635605665</v>
      </c>
      <c r="F265" s="32">
        <f t="shared" si="41"/>
        <v>-5.0667944128999869E-4</v>
      </c>
      <c r="G265" s="20">
        <f t="shared" si="40"/>
        <v>-0.50667944128999876</v>
      </c>
      <c r="H265" s="1">
        <f t="shared" si="42"/>
        <v>3.176709819416824E-5</v>
      </c>
      <c r="I265" s="8">
        <f t="shared" si="43"/>
        <v>22.104631040395756</v>
      </c>
      <c r="J265" s="8">
        <f t="shared" si="44"/>
        <v>53.937066879070755</v>
      </c>
    </row>
    <row r="266" spans="1:10" x14ac:dyDescent="0.2">
      <c r="A266" s="8">
        <f t="shared" si="45"/>
        <v>20.749999999999975</v>
      </c>
      <c r="B266" s="9">
        <f t="shared" si="37"/>
        <v>219.99691991920841</v>
      </c>
      <c r="C266" s="9">
        <f t="shared" si="38"/>
        <v>1414.9432110500861</v>
      </c>
      <c r="D266" s="48">
        <f t="shared" si="36"/>
        <v>219.99691991920841</v>
      </c>
      <c r="E266" s="8">
        <f t="shared" si="39"/>
        <v>12.726888636398503</v>
      </c>
      <c r="F266" s="32">
        <f t="shared" si="41"/>
        <v>-5.1020425012635322E-4</v>
      </c>
      <c r="G266" s="20">
        <f t="shared" si="40"/>
        <v>-0.51020425012635318</v>
      </c>
      <c r="H266" s="1">
        <f t="shared" si="42"/>
        <v>3.212913446181911E-5</v>
      </c>
      <c r="I266" s="8">
        <f t="shared" si="43"/>
        <v>22.619470041930285</v>
      </c>
      <c r="J266" s="8">
        <f t="shared" si="44"/>
        <v>54.106608113250395</v>
      </c>
    </row>
    <row r="267" spans="1:10" x14ac:dyDescent="0.2">
      <c r="A267" s="8">
        <f t="shared" si="45"/>
        <v>20.833333333333307</v>
      </c>
      <c r="B267" s="9">
        <f t="shared" si="37"/>
        <v>226.86106888452616</v>
      </c>
      <c r="C267" s="9">
        <f t="shared" si="38"/>
        <v>1431.2000365676884</v>
      </c>
      <c r="D267" s="48">
        <f t="shared" si="36"/>
        <v>226.86106888452616</v>
      </c>
      <c r="E267" s="8">
        <f t="shared" si="39"/>
        <v>12.873112732228829</v>
      </c>
      <c r="F267" s="32">
        <f t="shared" si="41"/>
        <v>-5.137608539374618E-4</v>
      </c>
      <c r="G267" s="20">
        <f t="shared" si="40"/>
        <v>-0.51376085393746185</v>
      </c>
      <c r="H267" s="1">
        <f t="shared" si="42"/>
        <v>3.2492082109760709E-5</v>
      </c>
      <c r="I267" s="8">
        <f t="shared" si="43"/>
        <v>23.141787774907655</v>
      </c>
      <c r="J267" s="8">
        <f t="shared" si="44"/>
        <v>54.271389588630839</v>
      </c>
    </row>
    <row r="268" spans="1:10" x14ac:dyDescent="0.2">
      <c r="A268" s="8">
        <f t="shared" si="45"/>
        <v>20.916666666666639</v>
      </c>
      <c r="B268" s="9">
        <f t="shared" si="37"/>
        <v>233.8830363259099</v>
      </c>
      <c r="C268" s="9">
        <f t="shared" si="38"/>
        <v>1447.5055605856235</v>
      </c>
      <c r="D268" s="48">
        <f t="shared" si="36"/>
        <v>233.8830363259099</v>
      </c>
      <c r="E268" s="8">
        <f t="shared" si="39"/>
        <v>13.019774852947334</v>
      </c>
      <c r="F268" s="32">
        <f t="shared" si="41"/>
        <v>-5.1734920134336728E-4</v>
      </c>
      <c r="G268" s="20">
        <f t="shared" si="40"/>
        <v>-0.51734920134336726</v>
      </c>
      <c r="H268" s="1">
        <f t="shared" si="42"/>
        <v>3.2855904413039688E-5</v>
      </c>
      <c r="I268" s="8">
        <f t="shared" si="43"/>
        <v>23.671588200141077</v>
      </c>
      <c r="J268" s="8">
        <f t="shared" si="44"/>
        <v>54.431243146960867</v>
      </c>
    </row>
    <row r="269" spans="1:10" x14ac:dyDescent="0.2">
      <c r="A269" s="8">
        <f t="shared" si="45"/>
        <v>20.999999999999972</v>
      </c>
      <c r="B269" s="9">
        <f t="shared" si="37"/>
        <v>241.06506715501473</v>
      </c>
      <c r="C269" s="9">
        <f t="shared" si="38"/>
        <v>1463.8582791468191</v>
      </c>
      <c r="D269" s="48">
        <f t="shared" si="36"/>
        <v>241.06506715501473</v>
      </c>
      <c r="E269" s="8">
        <f t="shared" si="39"/>
        <v>13.166861471019823</v>
      </c>
      <c r="F269" s="32">
        <f t="shared" si="41"/>
        <v>-5.2096922377722226E-4</v>
      </c>
      <c r="G269" s="20">
        <f t="shared" si="40"/>
        <v>-0.52096922377722232</v>
      </c>
      <c r="H269" s="1">
        <f t="shared" si="42"/>
        <v>3.3220563541954398E-5</v>
      </c>
      <c r="I269" s="8">
        <f t="shared" si="43"/>
        <v>24.208871558081057</v>
      </c>
      <c r="J269" s="8">
        <f t="shared" si="44"/>
        <v>54.585997946381212</v>
      </c>
    </row>
    <row r="270" spans="1:10" x14ac:dyDescent="0.2">
      <c r="A270" s="8">
        <f t="shared" si="45"/>
        <v>21.083333333333304</v>
      </c>
      <c r="B270" s="9">
        <f t="shared" si="37"/>
        <v>248.40940577975195</v>
      </c>
      <c r="C270" s="9">
        <f t="shared" si="38"/>
        <v>1480.2566366446083</v>
      </c>
      <c r="D270" s="48">
        <f t="shared" si="36"/>
        <v>248.40940577975195</v>
      </c>
      <c r="E270" s="8">
        <f t="shared" si="39"/>
        <v>13.314358594343219</v>
      </c>
      <c r="F270" s="32">
        <f t="shared" si="41"/>
        <v>-5.24620834846506E-4</v>
      </c>
      <c r="G270" s="20">
        <f t="shared" si="40"/>
        <v>-0.52462083484650601</v>
      </c>
      <c r="H270" s="1">
        <f t="shared" si="42"/>
        <v>3.3586020550125451E-5</v>
      </c>
      <c r="I270" s="8">
        <f t="shared" si="43"/>
        <v>24.75363423532005</v>
      </c>
      <c r="J270" s="8">
        <f t="shared" si="44"/>
        <v>54.735480504559376</v>
      </c>
    </row>
    <row r="271" spans="1:10" x14ac:dyDescent="0.2">
      <c r="A271" s="8">
        <f t="shared" si="45"/>
        <v>21.166666666666636</v>
      </c>
      <c r="B271" s="9">
        <f t="shared" si="37"/>
        <v>255.91829492792837</v>
      </c>
      <c r="C271" s="9">
        <f t="shared" si="38"/>
        <v>1496.6990250376832</v>
      </c>
      <c r="D271" s="48">
        <f t="shared" si="36"/>
        <v>255.91829492792837</v>
      </c>
      <c r="E271" s="8">
        <f t="shared" si="39"/>
        <v>13.462251759184364</v>
      </c>
      <c r="F271" s="32">
        <f t="shared" si="41"/>
        <v>-5.2830392968586707E-4</v>
      </c>
      <c r="G271" s="20">
        <f t="shared" si="40"/>
        <v>-0.52830392968586704</v>
      </c>
      <c r="H271" s="1">
        <f t="shared" si="42"/>
        <v>3.3952235363094407E-5</v>
      </c>
      <c r="I271" s="8">
        <f t="shared" si="43"/>
        <v>25.305868629783006</v>
      </c>
      <c r="J271" s="8">
        <f t="shared" si="44"/>
        <v>54.879514746584505</v>
      </c>
    </row>
    <row r="272" spans="1:10" x14ac:dyDescent="0.2">
      <c r="A272" s="8">
        <f t="shared" si="45"/>
        <v>21.249999999999968</v>
      </c>
      <c r="B272" s="9">
        <f t="shared" si="37"/>
        <v>263.59397443026467</v>
      </c>
      <c r="C272" s="9">
        <f t="shared" si="38"/>
        <v>1513.1837830801501</v>
      </c>
      <c r="D272" s="48">
        <f t="shared" si="36"/>
        <v>263.59397443026467</v>
      </c>
      <c r="E272" s="8">
        <f t="shared" si="39"/>
        <v>13.610526023254645</v>
      </c>
      <c r="F272" s="32">
        <f t="shared" si="41"/>
        <v>-5.3201838430221428E-4</v>
      </c>
      <c r="G272" s="20">
        <f t="shared" si="40"/>
        <v>-0.53201838430221426</v>
      </c>
      <c r="H272" s="1">
        <f t="shared" si="42"/>
        <v>3.4319166767482874E-5</v>
      </c>
      <c r="I272" s="8">
        <f t="shared" si="43"/>
        <v>25.865563014744499</v>
      </c>
      <c r="J272" s="8">
        <f t="shared" si="44"/>
        <v>55.017922057776168</v>
      </c>
    </row>
    <row r="273" spans="1:10" x14ac:dyDescent="0.2">
      <c r="A273" s="8">
        <f t="shared" si="45"/>
        <v>21.3333333333333</v>
      </c>
      <c r="B273" s="9">
        <f t="shared" si="37"/>
        <v>271.43867996246252</v>
      </c>
      <c r="C273" s="9">
        <f t="shared" si="38"/>
        <v>1529.7091955681849</v>
      </c>
      <c r="D273" s="48">
        <f t="shared" ref="D273:D336" si="46">B273</f>
        <v>271.43867996246252</v>
      </c>
      <c r="E273" s="8">
        <f t="shared" si="39"/>
        <v>13.75916595893395</v>
      </c>
      <c r="F273" s="32">
        <f t="shared" si="41"/>
        <v>-5.357640549127357E-4</v>
      </c>
      <c r="G273" s="20">
        <f t="shared" si="40"/>
        <v>-0.53576405491273571</v>
      </c>
      <c r="H273" s="1">
        <f t="shared" si="42"/>
        <v>3.4686772400745028E-5</v>
      </c>
      <c r="I273" s="8">
        <f t="shared" si="43"/>
        <v>26.432701401822811</v>
      </c>
      <c r="J273" s="8">
        <f t="shared" si="44"/>
        <v>55.150521341559426</v>
      </c>
    </row>
    <row r="274" spans="1:10" x14ac:dyDescent="0.2">
      <c r="A274" s="8">
        <f t="shared" si="45"/>
        <v>21.416666666666632</v>
      </c>
      <c r="B274" s="9">
        <f t="shared" ref="B274:B337" si="47">B273+((I273+dp_dy*(1+EXP(-(ABS(E273)-displ)/9*sharpness))^(-alpha)/(H273*rho))/H273*SIN(H273*time_step*3600)-J273/H273*COS(H273*time_step*3600)-dp_dy*(1+EXP(-(ABS(E273)-displ)/9*sharpness))^(-alpha)*time_step*3600/(H273*rho)+J273/H273)/1000</f>
        <v>279.45464174603904</v>
      </c>
      <c r="C274" s="9">
        <f t="shared" ref="C274:C337" si="48">C273+((I273+dp_dy*(1+EXP(-(ABS(E273)-displ)/9*sharpness))^(-alpha)/(H273*rho))/H273*COS(H273*time_step*3600)+J273/H273*SIN(H273*time_step*3600)-(I273+dp_dy*(1+EXP(-(ABS(E273)-displ)/9*sharpness))^(-alpha)/(H273*rho))/H273)/1000</f>
        <v>1546.2734926048324</v>
      </c>
      <c r="D274" s="48">
        <f t="shared" si="46"/>
        <v>279.45464174603904</v>
      </c>
      <c r="E274" s="8">
        <f t="shared" ref="E274:E337" si="49">360*(init_km_from_eq+C274)/(2*PI()*6.37*10^3)</f>
        <v>13.908155646657805</v>
      </c>
      <c r="F274" s="32">
        <f t="shared" si="41"/>
        <v>-5.3954077727657581E-4</v>
      </c>
      <c r="G274" s="20">
        <f t="shared" ref="G274:G337" si="50">F274*10^5/100</f>
        <v>-0.53954077727657579</v>
      </c>
      <c r="H274" s="1">
        <f t="shared" si="42"/>
        <v>3.5055008741546897E-5</v>
      </c>
      <c r="I274" s="8">
        <f t="shared" si="43"/>
        <v>27.007263403111338</v>
      </c>
      <c r="J274" s="8">
        <f t="shared" si="44"/>
        <v>55.277129082556868</v>
      </c>
    </row>
    <row r="275" spans="1:10" x14ac:dyDescent="0.2">
      <c r="A275" s="8">
        <f t="shared" si="45"/>
        <v>21.499999999999964</v>
      </c>
      <c r="B275" s="9">
        <f t="shared" si="47"/>
        <v>287.64408320769223</v>
      </c>
      <c r="C275" s="9">
        <f t="shared" si="48"/>
        <v>1562.8748488845329</v>
      </c>
      <c r="D275" s="48">
        <f t="shared" si="46"/>
        <v>287.64408320769223</v>
      </c>
      <c r="E275" s="8">
        <f t="shared" si="49"/>
        <v>14.057478668481957</v>
      </c>
      <c r="F275" s="32">
        <f t="shared" ref="F275:F338" si="51">dp_dy*(1+EXP(-(ABS(E274)-displ)/9*sharpness))^(-alpha)</f>
        <v>-5.4334836602096281E-4</v>
      </c>
      <c r="G275" s="20">
        <f t="shared" si="50"/>
        <v>-0.54334836602096281</v>
      </c>
      <c r="H275" s="1">
        <f t="shared" ref="H275:H338" si="52">2*7.292*10^(-5)*SIN(E275*PI()/180)</f>
        <v>3.5423831100805963E-5</v>
      </c>
      <c r="I275" s="8">
        <f t="shared" si="43"/>
        <v>27.589224092617769</v>
      </c>
      <c r="J275" s="8">
        <f t="shared" si="44"/>
        <v>55.397559415045947</v>
      </c>
    </row>
    <row r="276" spans="1:10" x14ac:dyDescent="0.2">
      <c r="A276" s="8">
        <f t="shared" si="45"/>
        <v>21.583333333333297</v>
      </c>
      <c r="B276" s="9">
        <f t="shared" si="47"/>
        <v>296.00921959701992</v>
      </c>
      <c r="C276" s="9">
        <f t="shared" si="48"/>
        <v>1579.5113829990116</v>
      </c>
      <c r="D276" s="48">
        <f t="shared" si="46"/>
        <v>296.00921959701992</v>
      </c>
      <c r="E276" s="8">
        <f t="shared" si="49"/>
        <v>14.207118101839106</v>
      </c>
      <c r="F276" s="32">
        <f t="shared" si="51"/>
        <v>-5.4718661396262777E-4</v>
      </c>
      <c r="G276" s="20">
        <f t="shared" si="50"/>
        <v>-0.5471866139626278</v>
      </c>
      <c r="H276" s="1">
        <f t="shared" si="52"/>
        <v>3.5793193613425389E-5</v>
      </c>
      <c r="I276" s="8">
        <f t="shared" si="43"/>
        <v>28.178553867191859</v>
      </c>
      <c r="J276" s="8">
        <f t="shared" si="44"/>
        <v>55.511624196927166</v>
      </c>
    </row>
    <row r="277" spans="1:10" x14ac:dyDescent="0.2">
      <c r="A277" s="8">
        <f t="shared" si="45"/>
        <v>21.666666666666629</v>
      </c>
      <c r="B277" s="9">
        <f t="shared" si="47"/>
        <v>304.55225656246341</v>
      </c>
      <c r="C277" s="9">
        <f t="shared" si="48"/>
        <v>1596.1811567662039</v>
      </c>
      <c r="D277" s="48">
        <f t="shared" si="46"/>
        <v>304.55225656246341</v>
      </c>
      <c r="E277" s="8">
        <f t="shared" si="49"/>
        <v>14.357056513502844</v>
      </c>
      <c r="F277" s="32">
        <f t="shared" si="51"/>
        <v>-5.5105529142542649E-4</v>
      </c>
      <c r="G277" s="20">
        <f t="shared" si="50"/>
        <v>-0.55105529142542653</v>
      </c>
      <c r="H277" s="1">
        <f t="shared" si="52"/>
        <v>3.6163049230757118E-5</v>
      </c>
      <c r="I277" s="8">
        <f t="shared" si="43"/>
        <v>28.775218307132974</v>
      </c>
      <c r="J277" s="8">
        <f t="shared" si="44"/>
        <v>55.619133089345461</v>
      </c>
    </row>
    <row r="278" spans="1:10" x14ac:dyDescent="0.2">
      <c r="A278" s="8">
        <f t="shared" si="45"/>
        <v>21.749999999999961</v>
      </c>
      <c r="B278" s="9">
        <f t="shared" si="47"/>
        <v>313.27538868541546</v>
      </c>
      <c r="C278" s="9">
        <f t="shared" si="48"/>
        <v>1612.8821745839332</v>
      </c>
      <c r="D278" s="48">
        <f t="shared" si="46"/>
        <v>313.27538868541546</v>
      </c>
      <c r="E278" s="8">
        <f t="shared" si="49"/>
        <v>14.507275953774222</v>
      </c>
      <c r="F278" s="32">
        <f t="shared" si="51"/>
        <v>-5.5495414555512392E-4</v>
      </c>
      <c r="G278" s="20">
        <f t="shared" si="50"/>
        <v>-0.5549541455551239</v>
      </c>
      <c r="H278" s="1">
        <f t="shared" si="52"/>
        <v>3.6533349713828253E-5</v>
      </c>
      <c r="I278" s="8">
        <f t="shared" si="43"/>
        <v>29.379178036679271</v>
      </c>
      <c r="J278" s="8">
        <f t="shared" si="44"/>
        <v>55.719893642103095</v>
      </c>
    </row>
    <row r="279" spans="1:10" x14ac:dyDescent="0.2">
      <c r="A279" s="8">
        <f t="shared" si="45"/>
        <v>21.833333333333293</v>
      </c>
      <c r="B279" s="9">
        <f t="shared" si="47"/>
        <v>322.18079797248168</v>
      </c>
      <c r="C279" s="9">
        <f t="shared" si="48"/>
        <v>1629.6123828100988</v>
      </c>
      <c r="D279" s="48">
        <f t="shared" si="46"/>
        <v>322.18079797248168</v>
      </c>
      <c r="E279" s="8">
        <f t="shared" si="49"/>
        <v>14.657757950906772</v>
      </c>
      <c r="F279" s="32">
        <f t="shared" si="51"/>
        <v>-5.5888289963237111E-4</v>
      </c>
      <c r="G279" s="20">
        <f t="shared" si="50"/>
        <v>-0.55888289963237114</v>
      </c>
      <c r="H279" s="1">
        <f t="shared" si="52"/>
        <v>3.6904045627365734E-5</v>
      </c>
      <c r="I279" s="8">
        <f t="shared" ref="I279:I300" si="53">(I278+dp_dy*(1+EXP(-(ABS(E278)-displ)/9*sharpness))^(-alpha)/(H278*rho))*COS(H278*time_step*3600)+J278*SIN(H278*time_step*3600)-dp_dy*(1+EXP(-(ABS(E278)-displ)/9*sharpness))^(-alpha)/(H278*rho)</f>
        <v>29.990388584590949</v>
      </c>
      <c r="J279" s="8">
        <f t="shared" ref="J279:J300" si="54">-(I278+dp_dy*(1+EXP(-(ABS(E278)-displ)/9*sharpness))^(-alpha)/(H278*rho))*SIN(H278*time_step*3600)+J278*COS(H278*time_step*3600)</f>
        <v>55.813711384998214</v>
      </c>
    </row>
    <row r="280" spans="1:10" x14ac:dyDescent="0.2">
      <c r="A280" s="8">
        <f t="shared" si="45"/>
        <v>21.916666666666625</v>
      </c>
      <c r="B280" s="9">
        <f t="shared" si="47"/>
        <v>331.27065230596298</v>
      </c>
      <c r="C280" s="9">
        <f t="shared" si="48"/>
        <v>1646.3696691711718</v>
      </c>
      <c r="D280" s="48">
        <f t="shared" si="46"/>
        <v>331.27065230596298</v>
      </c>
      <c r="E280" s="8">
        <f t="shared" si="49"/>
        <v>14.808483505786148</v>
      </c>
      <c r="F280" s="32">
        <f t="shared" si="51"/>
        <v>-5.6284125238495963E-4</v>
      </c>
      <c r="G280" s="20">
        <f t="shared" si="50"/>
        <v>-0.56284125238495963</v>
      </c>
      <c r="H280" s="1">
        <f t="shared" si="52"/>
        <v>3.7275086334653854E-5</v>
      </c>
      <c r="I280" s="8">
        <f t="shared" si="53"/>
        <v>30.608800245050826</v>
      </c>
      <c r="J280" s="8">
        <f t="shared" si="54"/>
        <v>55.900389925218036</v>
      </c>
    </row>
    <row r="281" spans="1:10" x14ac:dyDescent="0.2">
      <c r="A281" s="8">
        <f t="shared" si="45"/>
        <v>21.999999999999957</v>
      </c>
      <c r="B281" s="9">
        <f t="shared" si="47"/>
        <v>340.54710385268669</v>
      </c>
      <c r="C281" s="9">
        <f t="shared" si="48"/>
        <v>1663.1518622008334</v>
      </c>
      <c r="D281" s="48">
        <f t="shared" si="46"/>
        <v>340.54710385268669</v>
      </c>
      <c r="E281" s="8">
        <f t="shared" si="49"/>
        <v>14.959433086880885</v>
      </c>
      <c r="F281" s="32">
        <f t="shared" si="51"/>
        <v>-5.6682887730050428E-4</v>
      </c>
      <c r="G281" s="20">
        <f t="shared" si="50"/>
        <v>-0.56682887730050435</v>
      </c>
      <c r="H281" s="1">
        <f t="shared" si="52"/>
        <v>3.7646419993259583E-5</v>
      </c>
      <c r="I281" s="8">
        <f t="shared" si="53"/>
        <v>31.234357939116286</v>
      </c>
      <c r="J281" s="8">
        <f t="shared" si="54"/>
        <v>55.979731050910047</v>
      </c>
    </row>
    <row r="282" spans="1:10" x14ac:dyDescent="0.2">
      <c r="A282" s="8">
        <f t="shared" si="45"/>
        <v>22.08333333333329</v>
      </c>
      <c r="B282" s="9">
        <f t="shared" si="47"/>
        <v>350.01228743138859</v>
      </c>
      <c r="C282" s="9">
        <f t="shared" si="48"/>
        <v>1679.9567307106265</v>
      </c>
      <c r="D282" s="48">
        <f t="shared" si="46"/>
        <v>350.01228743138859</v>
      </c>
      <c r="E282" s="8">
        <f t="shared" si="49"/>
        <v>15.110586625481112</v>
      </c>
      <c r="F282" s="32">
        <f t="shared" si="51"/>
        <v>-5.7084542194076678E-4</v>
      </c>
      <c r="G282" s="20">
        <f t="shared" si="50"/>
        <v>-0.57084542194076671</v>
      </c>
      <c r="H282" s="1">
        <f t="shared" si="52"/>
        <v>3.8017993551660587E-5</v>
      </c>
      <c r="I282" s="8">
        <f t="shared" si="53"/>
        <v>31.867001076967458</v>
      </c>
      <c r="J282" s="8">
        <f t="shared" si="54"/>
        <v>56.051534841048493</v>
      </c>
    </row>
    <row r="283" spans="1:10" x14ac:dyDescent="0.2">
      <c r="A283" s="8">
        <f t="shared" si="45"/>
        <v>22.166666666666622</v>
      </c>
      <c r="B283" s="9">
        <f t="shared" si="47"/>
        <v>359.66831883892155</v>
      </c>
      <c r="C283" s="9">
        <f t="shared" si="48"/>
        <v>1696.7819832945268</v>
      </c>
      <c r="D283" s="48">
        <f t="shared" si="46"/>
        <v>359.66831883892155</v>
      </c>
      <c r="E283" s="8">
        <f t="shared" si="49"/>
        <v>15.261923511242347</v>
      </c>
      <c r="F283" s="32">
        <f t="shared" si="51"/>
        <v>-5.748905072588959E-4</v>
      </c>
      <c r="G283" s="20">
        <f t="shared" si="50"/>
        <v>-0.5748905072588959</v>
      </c>
      <c r="H283" s="1">
        <f t="shared" si="52"/>
        <v>3.8389752746810259E-5</v>
      </c>
      <c r="I283" s="8">
        <f t="shared" si="53"/>
        <v>32.506663421207236</v>
      </c>
      <c r="J283" s="8">
        <f t="shared" si="54"/>
        <v>56.115599781706443</v>
      </c>
    </row>
    <row r="284" spans="1:10" x14ac:dyDescent="0.2">
      <c r="A284" s="8">
        <f t="shared" si="45"/>
        <v>22.249999999999954</v>
      </c>
      <c r="B284" s="9">
        <f t="shared" si="47"/>
        <v>369.51729313564738</v>
      </c>
      <c r="C284" s="9">
        <f t="shared" si="48"/>
        <v>1713.6252678693697</v>
      </c>
      <c r="D284" s="48">
        <f t="shared" si="46"/>
        <v>369.51729313564738</v>
      </c>
      <c r="E284" s="8">
        <f t="shared" si="49"/>
        <v>15.413422588051812</v>
      </c>
      <c r="F284" s="32">
        <f t="shared" si="51"/>
        <v>-5.7896372692092216E-4</v>
      </c>
      <c r="G284" s="20">
        <f t="shared" si="50"/>
        <v>-0.57896372692092213</v>
      </c>
      <c r="H284" s="1">
        <f t="shared" si="52"/>
        <v>3.8761642102674671E-5</v>
      </c>
      <c r="I284" s="8">
        <f t="shared" si="53"/>
        <v>33.153272951479622</v>
      </c>
      <c r="J284" s="8">
        <f t="shared" si="54"/>
        <v>56.17172288883615</v>
      </c>
    </row>
    <row r="285" spans="1:10" x14ac:dyDescent="0.2">
      <c r="A285" s="8">
        <f t="shared" si="45"/>
        <v>22.333333333333286</v>
      </c>
      <c r="B285" s="9">
        <f t="shared" si="47"/>
        <v>379.56128289045017</v>
      </c>
      <c r="C285" s="9">
        <f t="shared" si="48"/>
        <v>1730.4841712531004</v>
      </c>
      <c r="D285" s="48">
        <f t="shared" si="46"/>
        <v>379.56128289045017</v>
      </c>
      <c r="E285" s="8">
        <f t="shared" si="49"/>
        <v>15.565062150234951</v>
      </c>
      <c r="F285" s="32">
        <f t="shared" si="51"/>
        <v>-5.8306464663290792E-4</v>
      </c>
      <c r="G285" s="20">
        <f t="shared" si="50"/>
        <v>-0.58306464663290791</v>
      </c>
      <c r="H285" s="1">
        <f t="shared" si="52"/>
        <v>3.9133604929775244E-5</v>
      </c>
      <c r="I285" s="8">
        <f t="shared" si="53"/>
        <v>33.806751730683359</v>
      </c>
      <c r="J285" s="8">
        <f t="shared" si="54"/>
        <v>56.219699837652229</v>
      </c>
    </row>
    <row r="286" spans="1:10" x14ac:dyDescent="0.2">
      <c r="A286" s="8">
        <f t="shared" si="45"/>
        <v>22.416666666666618</v>
      </c>
      <c r="B286" s="9">
        <f t="shared" si="47"/>
        <v>389.80233638589152</v>
      </c>
      <c r="C286" s="9">
        <f t="shared" si="48"/>
        <v>1747.3562187828402</v>
      </c>
      <c r="D286" s="48">
        <f t="shared" si="46"/>
        <v>389.80233638589152</v>
      </c>
      <c r="E286" s="8">
        <f t="shared" si="49"/>
        <v>15.716819939120072</v>
      </c>
      <c r="F286" s="32">
        <f t="shared" si="51"/>
        <v>-5.8719280347521729E-4</v>
      </c>
      <c r="G286" s="20">
        <f t="shared" si="50"/>
        <v>-0.5871928034752173</v>
      </c>
      <c r="H286" s="1">
        <f t="shared" si="52"/>
        <v>3.9505583325771145E-5</v>
      </c>
      <c r="I286" s="8">
        <f t="shared" si="53"/>
        <v>34.467015773068589</v>
      </c>
      <c r="J286" s="8">
        <f t="shared" si="54"/>
        <v>56.259325098703343</v>
      </c>
    </row>
    <row r="287" spans="1:10" x14ac:dyDescent="0.2">
      <c r="A287" s="8">
        <f t="shared" si="45"/>
        <v>22.49999999999995</v>
      </c>
      <c r="B287" s="9">
        <f t="shared" si="47"/>
        <v>400.24247578411314</v>
      </c>
      <c r="C287" s="9">
        <f t="shared" si="48"/>
        <v>1764.2388739747892</v>
      </c>
      <c r="D287" s="48">
        <f t="shared" si="46"/>
        <v>400.24247578411314</v>
      </c>
      <c r="E287" s="8">
        <f t="shared" si="49"/>
        <v>15.868673139979304</v>
      </c>
      <c r="F287" s="32">
        <f t="shared" si="51"/>
        <v>-5.9134770524543073E-4</v>
      </c>
      <c r="G287" s="20">
        <f t="shared" si="50"/>
        <v>-0.59134770524543068</v>
      </c>
      <c r="H287" s="1">
        <f t="shared" si="52"/>
        <v>3.9877518177114577E-5</v>
      </c>
      <c r="I287" s="8">
        <f t="shared" si="53"/>
        <v>35.13397491451439</v>
      </c>
      <c r="J287" s="8">
        <f t="shared" si="54"/>
        <v>56.290392080708308</v>
      </c>
    </row>
    <row r="288" spans="1:10" x14ac:dyDescent="0.2">
      <c r="A288" s="8">
        <f t="shared" si="45"/>
        <v>22.583333333333282</v>
      </c>
      <c r="B288" s="9">
        <f t="shared" si="47"/>
        <v>410.883695254195</v>
      </c>
      <c r="C288" s="9">
        <f t="shared" si="48"/>
        <v>1781.1295382280011</v>
      </c>
      <c r="D288" s="48">
        <f t="shared" si="46"/>
        <v>410.883695254195</v>
      </c>
      <c r="E288" s="8">
        <f t="shared" si="49"/>
        <v>16.020598379364159</v>
      </c>
      <c r="F288" s="32">
        <f t="shared" si="51"/>
        <v>-5.955288298114883E-4</v>
      </c>
      <c r="G288" s="20">
        <f t="shared" si="50"/>
        <v>-0.59552882981148836</v>
      </c>
      <c r="H288" s="1">
        <f t="shared" si="52"/>
        <v>4.0249349161811985E-5</v>
      </c>
      <c r="I288" s="8">
        <f t="shared" si="53"/>
        <v>35.807532685295385</v>
      </c>
      <c r="J288" s="8">
        <f t="shared" si="54"/>
        <v>56.312693280222071</v>
      </c>
    </row>
    <row r="289" spans="1:10" x14ac:dyDescent="0.2">
      <c r="A289" s="8">
        <f t="shared" si="45"/>
        <v>22.666666666666615</v>
      </c>
      <c r="B289" s="9">
        <f t="shared" si="47"/>
        <v>421.72795906175719</v>
      </c>
      <c r="C289" s="9">
        <f t="shared" si="48"/>
        <v>1798.0255505740922</v>
      </c>
      <c r="D289" s="48">
        <f t="shared" si="46"/>
        <v>421.72795906175719</v>
      </c>
      <c r="E289" s="8">
        <f t="shared" si="49"/>
        <v>16.172571722854261</v>
      </c>
      <c r="F289" s="32">
        <f t="shared" si="51"/>
        <v>-5.997356244767096E-4</v>
      </c>
      <c r="G289" s="20">
        <f t="shared" si="50"/>
        <v>-0.59973562447670958</v>
      </c>
      <c r="H289" s="1">
        <f t="shared" si="52"/>
        <v>4.0621014753323044E-5</v>
      </c>
      <c r="I289" s="8">
        <f t="shared" si="53"/>
        <v>36.487586185655488</v>
      </c>
      <c r="J289" s="8">
        <f t="shared" si="54"/>
        <v>56.326020438186241</v>
      </c>
    </row>
    <row r="290" spans="1:10" x14ac:dyDescent="0.2">
      <c r="A290" s="8">
        <f t="shared" si="45"/>
        <v>22.749999999999947</v>
      </c>
      <c r="B290" s="9">
        <f t="shared" si="47"/>
        <v>432.77719962169789</v>
      </c>
      <c r="C290" s="9">
        <f t="shared" si="48"/>
        <v>1814.9241874749516</v>
      </c>
      <c r="D290" s="48">
        <f t="shared" si="46"/>
        <v>432.77719962169789</v>
      </c>
      <c r="E290" s="8">
        <f t="shared" si="49"/>
        <v>16.324568673237824</v>
      </c>
      <c r="F290" s="32">
        <f t="shared" si="51"/>
        <v>-6.0396750535838888E-4</v>
      </c>
      <c r="G290" s="20">
        <f t="shared" si="50"/>
        <v>-0.60396750535838895</v>
      </c>
      <c r="H290" s="1">
        <f t="shared" si="52"/>
        <v>4.0992452225628943E-5</v>
      </c>
      <c r="I290" s="8">
        <f t="shared" si="53"/>
        <v>37.174025964516346</v>
      </c>
      <c r="J290" s="8">
        <f t="shared" si="54"/>
        <v>56.330164703406666</v>
      </c>
    </row>
    <row r="291" spans="1:10" x14ac:dyDescent="0.2">
      <c r="A291" s="8">
        <f t="shared" si="45"/>
        <v>22.833333333333279</v>
      </c>
      <c r="B291" s="9">
        <f t="shared" si="47"/>
        <v>444.03331551506022</v>
      </c>
      <c r="C291" s="9">
        <f t="shared" si="48"/>
        <v>1831.8226626705402</v>
      </c>
      <c r="D291" s="48">
        <f t="shared" si="46"/>
        <v>444.03331551506022</v>
      </c>
      <c r="E291" s="8">
        <f t="shared" si="49"/>
        <v>16.476564169142645</v>
      </c>
      <c r="F291" s="32">
        <f t="shared" si="51"/>
        <v>-6.0822385678172821E-4</v>
      </c>
      <c r="G291" s="20">
        <f t="shared" si="50"/>
        <v>-0.60822385678172819</v>
      </c>
      <c r="H291" s="1">
        <f t="shared" si="52"/>
        <v>4.1363597659500554E-5</v>
      </c>
      <c r="I291" s="8">
        <f t="shared" si="53"/>
        <v>37.866735901657485</v>
      </c>
      <c r="J291" s="8">
        <f t="shared" si="54"/>
        <v>56.324916802988163</v>
      </c>
    </row>
    <row r="292" spans="1:10" x14ac:dyDescent="0.2">
      <c r="A292" s="8">
        <f t="shared" si="45"/>
        <v>22.916666666666611</v>
      </c>
      <c r="B292" s="9">
        <f t="shared" si="47"/>
        <v>455.49816947111907</v>
      </c>
      <c r="C292" s="9">
        <f t="shared" si="48"/>
        <v>1848.7181270788642</v>
      </c>
      <c r="D292" s="48">
        <f t="shared" si="46"/>
        <v>455.49816947111907</v>
      </c>
      <c r="E292" s="8">
        <f t="shared" si="49"/>
        <v>16.62853258413644</v>
      </c>
      <c r="F292" s="32">
        <f t="shared" si="51"/>
        <v>-6.12504030690916E-4</v>
      </c>
      <c r="G292" s="20">
        <f t="shared" si="50"/>
        <v>-0.61250403069091597</v>
      </c>
      <c r="H292" s="1">
        <f t="shared" si="52"/>
        <v>4.1734385949996067E-5</v>
      </c>
      <c r="I292" s="8">
        <f t="shared" si="53"/>
        <v>38.565593093713808</v>
      </c>
      <c r="J292" s="8">
        <f t="shared" si="54"/>
        <v>56.310067219742997</v>
      </c>
    </row>
    <row r="293" spans="1:10" x14ac:dyDescent="0.2">
      <c r="A293" s="8">
        <f t="shared" si="45"/>
        <v>22.999999999999943</v>
      </c>
      <c r="B293" s="9">
        <f t="shared" si="47"/>
        <v>467.17358631588684</v>
      </c>
      <c r="C293" s="9">
        <f t="shared" si="48"/>
        <v>1865.6076687502189</v>
      </c>
      <c r="D293" s="48">
        <f t="shared" si="46"/>
        <v>467.17358631588684</v>
      </c>
      <c r="E293" s="8">
        <f t="shared" si="49"/>
        <v>16.780447726315241</v>
      </c>
      <c r="F293" s="32">
        <f t="shared" si="51"/>
        <v>-6.1680734607921859E-4</v>
      </c>
      <c r="G293" s="20">
        <f t="shared" si="50"/>
        <v>-0.61680734607921861</v>
      </c>
      <c r="H293" s="1">
        <f t="shared" si="52"/>
        <v>4.2104750815216445E-5</v>
      </c>
      <c r="I293" s="8">
        <f t="shared" si="53"/>
        <v>39.270467744344664</v>
      </c>
      <c r="J293" s="8">
        <f t="shared" si="54"/>
        <v>56.285406376575793</v>
      </c>
    </row>
    <row r="294" spans="1:10" x14ac:dyDescent="0.2">
      <c r="A294" s="8">
        <f t="shared" si="45"/>
        <v>23.083333333333275</v>
      </c>
      <c r="B294" s="9">
        <f t="shared" si="47"/>
        <v>479.06135088834287</v>
      </c>
      <c r="C294" s="9">
        <f t="shared" si="48"/>
        <v>1882.4883128777926</v>
      </c>
      <c r="D294" s="48">
        <f t="shared" si="46"/>
        <v>479.06135088834287</v>
      </c>
      <c r="E294" s="8">
        <f t="shared" si="49"/>
        <v>16.932282838398798</v>
      </c>
      <c r="F294" s="32">
        <f t="shared" si="51"/>
        <v>-6.2113308843998901E-4</v>
      </c>
      <c r="G294" s="20">
        <f t="shared" si="50"/>
        <v>-0.62113308843998905</v>
      </c>
      <c r="H294" s="1">
        <f t="shared" si="52"/>
        <v>4.2474624806346594E-5</v>
      </c>
      <c r="I294" s="8">
        <f t="shared" si="53"/>
        <v>39.9812230589365</v>
      </c>
      <c r="J294" s="8">
        <f t="shared" si="54"/>
        <v>56.25072482783257</v>
      </c>
    </row>
    <row r="295" spans="1:10" x14ac:dyDescent="0.2">
      <c r="A295" s="8">
        <f t="shared" si="45"/>
        <v>23.166666666666607</v>
      </c>
      <c r="B295" s="9">
        <f t="shared" si="47"/>
        <v>491.1632059258053</v>
      </c>
      <c r="C295" s="9">
        <f t="shared" si="48"/>
        <v>1899.3570218667169</v>
      </c>
      <c r="D295" s="48">
        <f t="shared" si="46"/>
        <v>491.1632059258053</v>
      </c>
      <c r="E295" s="8">
        <f t="shared" si="49"/>
        <v>17.084010598351664</v>
      </c>
      <c r="F295" s="32">
        <f t="shared" si="51"/>
        <v>-6.2548050924055758E-4</v>
      </c>
      <c r="G295" s="20">
        <f t="shared" si="50"/>
        <v>-0.62548050924055754</v>
      </c>
      <c r="H295" s="1">
        <f t="shared" si="52"/>
        <v>4.2843939319007934E-5</v>
      </c>
      <c r="I295" s="8">
        <f t="shared" si="53"/>
        <v>40.697715144208502</v>
      </c>
      <c r="J295" s="8">
        <f t="shared" si="54"/>
        <v>56.205813457585968</v>
      </c>
    </row>
    <row r="296" spans="1:10" x14ac:dyDescent="0.2">
      <c r="A296" s="8">
        <f t="shared" si="45"/>
        <v>23.24999999999994</v>
      </c>
      <c r="B296" s="9">
        <f t="shared" si="47"/>
        <v>503.4808499199674</v>
      </c>
      <c r="C296" s="9">
        <f t="shared" si="48"/>
        <v>1916.2106954636365</v>
      </c>
      <c r="D296" s="48">
        <f t="shared" si="46"/>
        <v>503.4808499199674</v>
      </c>
      <c r="E296" s="8">
        <f t="shared" si="49"/>
        <v>17.235603120548614</v>
      </c>
      <c r="F296" s="32">
        <f t="shared" si="51"/>
        <v>-6.2984882542099145E-4</v>
      </c>
      <c r="G296" s="20">
        <f t="shared" si="50"/>
        <v>-0.62984882542099141</v>
      </c>
      <c r="H296" s="1">
        <f t="shared" si="52"/>
        <v>4.3212624605947359E-5</v>
      </c>
      <c r="I296" s="8">
        <f t="shared" si="53"/>
        <v>41.419792913097289</v>
      </c>
      <c r="J296" s="8">
        <f t="shared" si="54"/>
        <v>56.150463684812685</v>
      </c>
    </row>
    <row r="297" spans="1:10" x14ac:dyDescent="0.2">
      <c r="A297" s="8">
        <f t="shared" si="45"/>
        <v>23.333333333333272</v>
      </c>
      <c r="B297" s="9">
        <f t="shared" si="47"/>
        <v>516.0159349452432</v>
      </c>
      <c r="C297" s="9">
        <f t="shared" si="48"/>
        <v>1933.0461709488593</v>
      </c>
      <c r="D297" s="48">
        <f t="shared" si="46"/>
        <v>516.0159349452432</v>
      </c>
      <c r="E297" s="8">
        <f t="shared" si="49"/>
        <v>17.387031957502966</v>
      </c>
      <c r="F297" s="32">
        <f t="shared" si="51"/>
        <v>-6.342372189197653E-4</v>
      </c>
      <c r="G297" s="20">
        <f t="shared" si="50"/>
        <v>-0.63423721891976526</v>
      </c>
      <c r="H297" s="1">
        <f t="shared" si="52"/>
        <v>4.3580609791086183E-5</v>
      </c>
      <c r="I297" s="8">
        <f t="shared" si="53"/>
        <v>42.14729799530285</v>
      </c>
      <c r="J297" s="8">
        <f t="shared" si="54"/>
        <v>56.084467675401633</v>
      </c>
    </row>
    <row r="298" spans="1:10" x14ac:dyDescent="0.2">
      <c r="A298" s="8">
        <f t="shared" ref="A298:A361" si="55">A297+time_step</f>
        <v>23.416666666666604</v>
      </c>
      <c r="B298" s="9">
        <f t="shared" si="47"/>
        <v>528.77006446117696</v>
      </c>
      <c r="C298" s="9">
        <f t="shared" si="48"/>
        <v>1949.8602233931226</v>
      </c>
      <c r="D298" s="48">
        <f t="shared" si="46"/>
        <v>528.77006446117696</v>
      </c>
      <c r="E298" s="8">
        <f t="shared" si="49"/>
        <v>17.538268102176108</v>
      </c>
      <c r="F298" s="32">
        <f t="shared" si="51"/>
        <v>-6.3864483622840082E-4</v>
      </c>
      <c r="G298" s="20">
        <f t="shared" si="50"/>
        <v>-0.63864483622840085</v>
      </c>
      <c r="H298" s="1">
        <f t="shared" si="52"/>
        <v>4.3947822884950411E-5</v>
      </c>
      <c r="I298" s="8">
        <f t="shared" si="53"/>
        <v>42.880064653883146</v>
      </c>
      <c r="J298" s="8">
        <f t="shared" si="54"/>
        <v>56.00761856091404</v>
      </c>
    </row>
    <row r="299" spans="1:10" x14ac:dyDescent="0.2">
      <c r="A299" s="8">
        <f t="shared" si="55"/>
        <v>23.499999999999936</v>
      </c>
      <c r="B299" s="9">
        <f t="shared" si="47"/>
        <v>541.74479109079198</v>
      </c>
      <c r="C299" s="9">
        <f t="shared" si="48"/>
        <v>1966.6495659809884</v>
      </c>
      <c r="D299" s="48">
        <f t="shared" si="46"/>
        <v>541.74479109079198</v>
      </c>
      <c r="E299" s="8">
        <f t="shared" si="49"/>
        <v>17.689281990886304</v>
      </c>
      <c r="F299" s="32">
        <f t="shared" si="51"/>
        <v>-6.430707879771792E-4</v>
      </c>
      <c r="G299" s="20">
        <f t="shared" si="50"/>
        <v>-0.6430707879771792</v>
      </c>
      <c r="H299" s="1">
        <f t="shared" si="52"/>
        <v>4.4314190801502896E-5</v>
      </c>
      <c r="I299" s="8">
        <f t="shared" si="53"/>
        <v>43.617919708289421</v>
      </c>
      <c r="J299" s="8">
        <f t="shared" si="54"/>
        <v>55.919710663997961</v>
      </c>
    </row>
    <row r="300" spans="1:10" x14ac:dyDescent="0.2">
      <c r="A300" s="8">
        <f t="shared" si="55"/>
        <v>23.583333333333268</v>
      </c>
      <c r="B300" s="9">
        <f t="shared" si="47"/>
        <v>554.94161437686569</v>
      </c>
      <c r="C300" s="9">
        <f t="shared" si="48"/>
        <v>1983.410850402845</v>
      </c>
      <c r="D300" s="48">
        <f t="shared" si="46"/>
        <v>554.94161437686569</v>
      </c>
      <c r="E300" s="8">
        <f t="shared" si="49"/>
        <v>17.840043506834622</v>
      </c>
      <c r="F300" s="32">
        <f t="shared" si="51"/>
        <v>-6.4751414855403384E-4</v>
      </c>
      <c r="G300" s="20">
        <f t="shared" si="50"/>
        <v>-0.64751414855403377</v>
      </c>
      <c r="H300" s="1">
        <f t="shared" si="52"/>
        <v>4.4679639376395561E-5</v>
      </c>
      <c r="I300" s="8">
        <f t="shared" si="53"/>
        <v>44.360682464237833</v>
      </c>
      <c r="J300" s="8">
        <f t="shared" si="54"/>
        <v>55.820539730340698</v>
      </c>
    </row>
    <row r="301" spans="1:10" x14ac:dyDescent="0.2">
      <c r="A301" s="8">
        <f t="shared" si="55"/>
        <v>23.6666666666666</v>
      </c>
      <c r="B301" s="9">
        <f t="shared" si="47"/>
        <v>568.36197851824772</v>
      </c>
      <c r="C301" s="9">
        <f t="shared" si="48"/>
        <v>2000.1406673174586</v>
      </c>
      <c r="D301" s="48">
        <f t="shared" si="46"/>
        <v>568.36197851824772</v>
      </c>
      <c r="E301" s="8">
        <f t="shared" si="49"/>
        <v>17.990521984265378</v>
      </c>
      <c r="F301" s="32">
        <f t="shared" si="51"/>
        <v>-6.5197395575876491E-4</v>
      </c>
      <c r="G301" s="20">
        <f t="shared" si="50"/>
        <v>-0.65197395575876482</v>
      </c>
      <c r="H301" s="1">
        <f t="shared" si="52"/>
        <v>4.5044093386658051E-5</v>
      </c>
      <c r="I301" s="8">
        <f t="shared" ref="I301:I350" si="56">(I300+dp_dy*(1+EXP(-(ABS(E300)-displ)/9*sharpness))^(-alpha)/(H300*rho))*COS(H300*time_step*3600)+J300*SIN(H300*time_step*3600)-dp_dy*(1+EXP(-(ABS(E300)-displ)/9*sharpness))^(-alpha)/(H300*rho)</f>
        <v>45.108164650815894</v>
      </c>
      <c r="J301" s="8">
        <f t="shared" ref="J301:J350" si="57">-(I300+dp_dy*(1+EXP(-(ABS(E300)-displ)/9*sharpness))^(-alpha)/(H300*rho))*SIN(H300*time_step*3600)+J300*COS(H300*time_step*3600)</f>
        <v>55.709903167022908</v>
      </c>
    </row>
    <row r="302" spans="1:10" x14ac:dyDescent="0.2">
      <c r="A302" s="8">
        <f t="shared" si="55"/>
        <v>23.749999999999932</v>
      </c>
      <c r="B302" s="9">
        <f t="shared" si="47"/>
        <v>582.00727008844694</v>
      </c>
      <c r="C302" s="9">
        <f t="shared" si="48"/>
        <v>2016.8355468869702</v>
      </c>
      <c r="D302" s="48">
        <f t="shared" si="46"/>
        <v>582.00727008844694</v>
      </c>
      <c r="E302" s="8">
        <f t="shared" si="49"/>
        <v>18.140686213278283</v>
      </c>
      <c r="F302" s="32">
        <f t="shared" si="51"/>
        <v>-6.5644921049471468E-4</v>
      </c>
      <c r="G302" s="20">
        <f t="shared" si="50"/>
        <v>-0.65644921049471461</v>
      </c>
      <c r="H302" s="1">
        <f t="shared" si="52"/>
        <v>4.5407476571837719E-5</v>
      </c>
      <c r="I302" s="8">
        <f t="shared" si="56"/>
        <v>45.860170365223979</v>
      </c>
      <c r="J302" s="8">
        <f t="shared" si="57"/>
        <v>55.587600287117716</v>
      </c>
    </row>
    <row r="303" spans="1:10" x14ac:dyDescent="0.2">
      <c r="A303" s="8">
        <f t="shared" si="55"/>
        <v>23.833333333333265</v>
      </c>
      <c r="B303" s="9">
        <f t="shared" si="47"/>
        <v>595.87881573883919</v>
      </c>
      <c r="C303" s="9">
        <f t="shared" si="48"/>
        <v>2033.4919593861857</v>
      </c>
      <c r="D303" s="48">
        <f t="shared" si="46"/>
        <v>595.87881573883919</v>
      </c>
      <c r="E303" s="8">
        <f t="shared" si="49"/>
        <v>18.290504445308738</v>
      </c>
      <c r="F303" s="32">
        <f t="shared" si="51"/>
        <v>-6.6093887650006233E-4</v>
      </c>
      <c r="G303" s="20">
        <f t="shared" si="50"/>
        <v>-0.66093887650006233</v>
      </c>
      <c r="H303" s="1">
        <f t="shared" si="52"/>
        <v>4.5769711656603041E-5</v>
      </c>
      <c r="I303" s="8">
        <f t="shared" si="56"/>
        <v>46.616496025552976</v>
      </c>
      <c r="J303" s="8">
        <f t="shared" si="57"/>
        <v>55.453432560357399</v>
      </c>
    </row>
    <row r="304" spans="1:10" x14ac:dyDescent="0.2">
      <c r="A304" s="8">
        <f t="shared" si="55"/>
        <v>23.916666666666597</v>
      </c>
      <c r="B304" s="9">
        <f t="shared" si="47"/>
        <v>609.97787988896721</v>
      </c>
      <c r="C304" s="9">
        <f t="shared" si="48"/>
        <v>2050.106315887952</v>
      </c>
      <c r="D304" s="48">
        <f t="shared" si="46"/>
        <v>609.97787988896721</v>
      </c>
      <c r="E304" s="8">
        <f t="shared" si="49"/>
        <v>18.439944399292557</v>
      </c>
      <c r="F304" s="32">
        <f t="shared" si="51"/>
        <v>-6.6544188012087723E-4</v>
      </c>
      <c r="G304" s="20">
        <f t="shared" si="50"/>
        <v>-0.66544188012087735</v>
      </c>
      <c r="H304" s="1">
        <f t="shared" si="52"/>
        <v>4.6130720374820926E-5</v>
      </c>
      <c r="I304" s="8">
        <f t="shared" si="56"/>
        <v>47.376930331998821</v>
      </c>
      <c r="J304" s="8">
        <f t="shared" si="57"/>
        <v>55.307203869668747</v>
      </c>
    </row>
    <row r="305" spans="1:10" x14ac:dyDescent="0.2">
      <c r="A305" s="8">
        <f t="shared" si="55"/>
        <v>23.999999999999929</v>
      </c>
      <c r="B305" s="9">
        <f t="shared" si="47"/>
        <v>624.30566240652445</v>
      </c>
      <c r="C305" s="9">
        <f t="shared" si="48"/>
        <v>2066.6749690263423</v>
      </c>
      <c r="D305" s="48">
        <f t="shared" si="46"/>
        <v>624.30566240652445</v>
      </c>
      <c r="E305" s="8">
        <f t="shared" si="49"/>
        <v>18.588973268530541</v>
      </c>
      <c r="F305" s="32">
        <f t="shared" si="51"/>
        <v>-6.6995711012807972E-4</v>
      </c>
      <c r="G305" s="20">
        <f t="shared" si="50"/>
        <v>-0.66995711012807968</v>
      </c>
      <c r="H305" s="1">
        <f t="shared" si="52"/>
        <v>4.6490423495116081E-5</v>
      </c>
      <c r="I305" s="8">
        <f t="shared" si="56"/>
        <v>48.141254236913305</v>
      </c>
      <c r="J305" s="8">
        <f t="shared" si="57"/>
        <v>55.148720773356118</v>
      </c>
    </row>
    <row r="306" spans="1:10" x14ac:dyDescent="0.2">
      <c r="A306" s="8">
        <f t="shared" si="55"/>
        <v>24.083333333333261</v>
      </c>
      <c r="B306" s="9">
        <f t="shared" si="47"/>
        <v>638.86329627973146</v>
      </c>
      <c r="C306" s="9">
        <f t="shared" si="48"/>
        <v>2083.1942138393147</v>
      </c>
      <c r="D306" s="48">
        <f t="shared" si="46"/>
        <v>638.86329627973146</v>
      </c>
      <c r="E306" s="8">
        <f t="shared" si="49"/>
        <v>18.737557728267856</v>
      </c>
      <c r="F306" s="32">
        <f t="shared" si="51"/>
        <v>-6.744834175804287E-4</v>
      </c>
      <c r="G306" s="20">
        <f t="shared" si="50"/>
        <v>-0.67448341758042873</v>
      </c>
      <c r="H306" s="1">
        <f t="shared" si="52"/>
        <v>4.6848740847917833E-5</v>
      </c>
      <c r="I306" s="8">
        <f t="shared" si="56"/>
        <v>48.909240924087896</v>
      </c>
      <c r="J306" s="8">
        <f t="shared" si="57"/>
        <v>54.977792772689206</v>
      </c>
    </row>
    <row r="307" spans="1:10" x14ac:dyDescent="0.2">
      <c r="A307" s="8">
        <f t="shared" si="55"/>
        <v>24.166666666666593</v>
      </c>
      <c r="B307" s="9">
        <f t="shared" si="47"/>
        <v>653.65184528493398</v>
      </c>
      <c r="C307" s="9">
        <f t="shared" si="48"/>
        <v>2099.6602886924211</v>
      </c>
      <c r="D307" s="48">
        <f t="shared" si="46"/>
        <v>653.65184528493398</v>
      </c>
      <c r="E307" s="8">
        <f t="shared" si="49"/>
        <v>18.88566394400247</v>
      </c>
      <c r="F307" s="32">
        <f t="shared" si="51"/>
        <v>-6.7901961573564053E-4</v>
      </c>
      <c r="G307" s="20">
        <f t="shared" si="50"/>
        <v>-0.67901961573564051</v>
      </c>
      <c r="H307" s="1">
        <f t="shared" si="52"/>
        <v>4.7205591353998179E-5</v>
      </c>
      <c r="I307" s="8">
        <f t="shared" si="56"/>
        <v>49.680655797663491</v>
      </c>
      <c r="J307" s="8">
        <f t="shared" si="57"/>
        <v>54.794232584629462</v>
      </c>
    </row>
    <row r="308" spans="1:10" x14ac:dyDescent="0.2">
      <c r="A308" s="8">
        <f t="shared" si="55"/>
        <v>24.249999999999925</v>
      </c>
      <c r="B308" s="9">
        <f t="shared" si="47"/>
        <v>668.67230165237152</v>
      </c>
      <c r="C308" s="9">
        <f t="shared" si="48"/>
        <v>2116.0693762850683</v>
      </c>
      <c r="D308" s="48">
        <f t="shared" si="46"/>
        <v>668.67230165237152</v>
      </c>
      <c r="E308" s="8">
        <f t="shared" si="49"/>
        <v>19.033257580536091</v>
      </c>
      <c r="F308" s="32">
        <f t="shared" si="51"/>
        <v>-6.8356448001170682E-4</v>
      </c>
      <c r="G308" s="20">
        <f t="shared" si="50"/>
        <v>-0.68356448001170678</v>
      </c>
      <c r="H308" s="1">
        <f t="shared" si="52"/>
        <v>4.7560893054501435E-5</v>
      </c>
      <c r="I308" s="8">
        <f t="shared" si="56"/>
        <v>50.455256481053944</v>
      </c>
      <c r="J308" s="8">
        <f t="shared" si="57"/>
        <v>54.597856419406426</v>
      </c>
    </row>
    <row r="309" spans="1:10" x14ac:dyDescent="0.2">
      <c r="A309" s="8">
        <f t="shared" si="55"/>
        <v>24.333333333333258</v>
      </c>
      <c r="B309" s="9">
        <f t="shared" si="47"/>
        <v>683.9255837331732</v>
      </c>
      <c r="C309" s="9">
        <f t="shared" si="48"/>
        <v>2132.4176047407373</v>
      </c>
      <c r="D309" s="48">
        <f t="shared" si="46"/>
        <v>683.9255837331732</v>
      </c>
      <c r="E309" s="8">
        <f t="shared" si="49"/>
        <v>19.180303811780284</v>
      </c>
      <c r="F309" s="32">
        <f t="shared" si="51"/>
        <v>-6.8811674800044556E-4</v>
      </c>
      <c r="G309" s="20">
        <f t="shared" si="50"/>
        <v>-0.68811674800044553</v>
      </c>
      <c r="H309" s="1">
        <f t="shared" si="52"/>
        <v>4.7914563142463883E-5</v>
      </c>
      <c r="I309" s="8">
        <f t="shared" si="56"/>
        <v>51.232792826264571</v>
      </c>
      <c r="J309" s="8">
        <f t="shared" si="57"/>
        <v>54.3884842626316</v>
      </c>
    </row>
    <row r="310" spans="1:10" x14ac:dyDescent="0.2">
      <c r="A310" s="8">
        <f t="shared" si="55"/>
        <v>24.41666666666659</v>
      </c>
      <c r="B310" s="9">
        <f t="shared" si="47"/>
        <v>699.41253367076058</v>
      </c>
      <c r="C310" s="9">
        <f t="shared" si="48"/>
        <v>2148.7010487824755</v>
      </c>
      <c r="D310" s="48">
        <f t="shared" si="46"/>
        <v>699.41253367076058</v>
      </c>
      <c r="E310" s="8">
        <f t="shared" si="49"/>
        <v>19.326767331329588</v>
      </c>
      <c r="F310" s="32">
        <f t="shared" si="51"/>
        <v>-6.926751195352656E-4</v>
      </c>
      <c r="G310" s="20">
        <f t="shared" si="50"/>
        <v>-0.69267511953526562</v>
      </c>
      <c r="H310" s="1">
        <f t="shared" si="52"/>
        <v>4.8266517995819193E-5</v>
      </c>
      <c r="I310" s="8">
        <f t="shared" si="56"/>
        <v>52.013006933979227</v>
      </c>
      <c r="J310" s="8">
        <f t="shared" si="57"/>
        <v>54.165940161614351</v>
      </c>
    </row>
    <row r="311" spans="1:10" x14ac:dyDescent="0.2">
      <c r="A311" s="8">
        <f t="shared" si="55"/>
        <v>24.499999999999922</v>
      </c>
      <c r="B311" s="9">
        <f t="shared" si="47"/>
        <v>715.13391507993765</v>
      </c>
      <c r="C311" s="9">
        <f t="shared" si="48"/>
        <v>2164.915730994866</v>
      </c>
      <c r="D311" s="48">
        <f t="shared" si="46"/>
        <v>715.13391507993765</v>
      </c>
      <c r="E311" s="8">
        <f t="shared" si="49"/>
        <v>19.472612363812448</v>
      </c>
      <c r="F311" s="32">
        <f t="shared" si="51"/>
        <v>-6.9723825681507375E-4</v>
      </c>
      <c r="G311" s="20">
        <f t="shared" si="50"/>
        <v>-0.69723825681507379</v>
      </c>
      <c r="H311" s="1">
        <f t="shared" si="52"/>
        <v>4.8616673211882105E-5</v>
      </c>
      <c r="I311" s="8">
        <f t="shared" si="56"/>
        <v>52.795633184780058</v>
      </c>
      <c r="J311" s="8">
        <f t="shared" si="57"/>
        <v>53.930052515520472</v>
      </c>
    </row>
    <row r="312" spans="1:10" x14ac:dyDescent="0.2">
      <c r="A312" s="8">
        <f t="shared" si="55"/>
        <v>24.583333333333254</v>
      </c>
      <c r="B312" s="9">
        <f t="shared" si="47"/>
        <v>731.09041073706658</v>
      </c>
      <c r="C312" s="9">
        <f t="shared" si="48"/>
        <v>2181.057623173569</v>
      </c>
      <c r="D312" s="48">
        <f t="shared" si="46"/>
        <v>731.09041073706658</v>
      </c>
      <c r="E312" s="8">
        <f t="shared" si="49"/>
        <v>19.617802677029857</v>
      </c>
      <c r="F312" s="32">
        <f t="shared" si="51"/>
        <v>-7.0180478458618833E-4</v>
      </c>
      <c r="G312" s="20">
        <f t="shared" si="50"/>
        <v>-0.70180478458618833</v>
      </c>
      <c r="H312" s="1">
        <f t="shared" si="52"/>
        <v>4.8964943643300985E-5</v>
      </c>
      <c r="I312" s="8">
        <f t="shared" si="56"/>
        <v>53.580398281853505</v>
      </c>
      <c r="J312" s="8">
        <f t="shared" si="57"/>
        <v>53.680654368990666</v>
      </c>
    </row>
    <row r="313" spans="1:10" x14ac:dyDescent="0.2">
      <c r="A313" s="8">
        <f t="shared" si="55"/>
        <v>24.666666666666586</v>
      </c>
      <c r="B313" s="9">
        <f t="shared" si="47"/>
        <v>747.28262028482072</v>
      </c>
      <c r="C313" s="9">
        <f t="shared" si="48"/>
        <v>2197.1226477634186</v>
      </c>
      <c r="D313" s="48">
        <f t="shared" si="46"/>
        <v>747.28262028482072</v>
      </c>
      <c r="E313" s="8">
        <f t="shared" si="49"/>
        <v>19.762301594890499</v>
      </c>
      <c r="F313" s="32">
        <f t="shared" si="51"/>
        <v>-7.0637329038404455E-4</v>
      </c>
      <c r="G313" s="20">
        <f t="shared" si="50"/>
        <v>-0.70637329038404462</v>
      </c>
      <c r="H313" s="1">
        <f t="shared" si="52"/>
        <v>4.9311243435466219E-5</v>
      </c>
      <c r="I313" s="8">
        <f t="shared" si="56"/>
        <v>54.367021305523728</v>
      </c>
      <c r="J313" s="8">
        <f t="shared" si="57"/>
        <v>53.41758370881238</v>
      </c>
    </row>
    <row r="314" spans="1:10" x14ac:dyDescent="0.2">
      <c r="A314" s="8">
        <f t="shared" si="55"/>
        <v>24.749999999999918</v>
      </c>
      <c r="B314" s="9">
        <f t="shared" si="47"/>
        <v>763.71105795511869</v>
      </c>
      <c r="C314" s="9">
        <f t="shared" si="48"/>
        <v>2213.1066793859186</v>
      </c>
      <c r="D314" s="48">
        <f t="shared" si="46"/>
        <v>763.71105795511869</v>
      </c>
      <c r="E314" s="8">
        <f t="shared" si="49"/>
        <v>19.906072011149977</v>
      </c>
      <c r="F314" s="32">
        <f t="shared" si="51"/>
        <v>-7.1094232483640538E-4</v>
      </c>
      <c r="G314" s="20">
        <f t="shared" si="50"/>
        <v>-0.7109423248364054</v>
      </c>
      <c r="H314" s="1">
        <f t="shared" si="52"/>
        <v>4.9655486065359184E-5</v>
      </c>
      <c r="I314" s="8">
        <f t="shared" si="56"/>
        <v>55.155213779941008</v>
      </c>
      <c r="J314" s="8">
        <f t="shared" si="57"/>
        <v>53.140683763215243</v>
      </c>
    </row>
    <row r="315" spans="1:10" x14ac:dyDescent="0.2">
      <c r="A315" s="8">
        <f t="shared" si="55"/>
        <v>24.83333333333325</v>
      </c>
      <c r="B315" s="9">
        <f t="shared" si="47"/>
        <v>780.37615031392579</v>
      </c>
      <c r="C315" s="9">
        <f t="shared" si="48"/>
        <v>2229.0055464568632</v>
      </c>
      <c r="D315" s="48">
        <f t="shared" si="46"/>
        <v>780.37615031392579</v>
      </c>
      <c r="E315" s="8">
        <f t="shared" si="49"/>
        <v>20.049076403960754</v>
      </c>
      <c r="F315" s="32">
        <f t="shared" si="51"/>
        <v>-7.1551040202968356E-4</v>
      </c>
      <c r="G315" s="20">
        <f t="shared" si="50"/>
        <v>-0.71551040202968352</v>
      </c>
      <c r="H315" s="1">
        <f t="shared" si="52"/>
        <v>4.9997584381823283E-5</v>
      </c>
      <c r="I315" s="8">
        <f t="shared" si="56"/>
        <v>55.944679752237292</v>
      </c>
      <c r="J315" s="8">
        <f t="shared" si="57"/>
        <v>52.849803303336834</v>
      </c>
    </row>
    <row r="316" spans="1:10" x14ac:dyDescent="0.2">
      <c r="A316" s="8">
        <f t="shared" si="55"/>
        <v>24.916666666666583</v>
      </c>
      <c r="B316" s="9">
        <f t="shared" si="47"/>
        <v>797.27823403171487</v>
      </c>
      <c r="C316" s="9">
        <f t="shared" si="48"/>
        <v>2244.8150328946617</v>
      </c>
      <c r="D316" s="48">
        <f t="shared" si="46"/>
        <v>797.27823403171487</v>
      </c>
      <c r="E316" s="8">
        <f t="shared" si="49"/>
        <v>20.191276851237863</v>
      </c>
      <c r="F316" s="32">
        <f t="shared" si="51"/>
        <v>-7.2007599993990034E-4</v>
      </c>
      <c r="G316" s="20">
        <f t="shared" si="50"/>
        <v>-0.72007599993990024</v>
      </c>
      <c r="H316" s="1">
        <f t="shared" si="52"/>
        <v>5.03374506472359E-5</v>
      </c>
      <c r="I316" s="8">
        <f t="shared" si="56"/>
        <v>56.735115884444411</v>
      </c>
      <c r="J316" s="8">
        <f t="shared" si="57"/>
        <v>52.544796946382959</v>
      </c>
    </row>
    <row r="317" spans="1:10" x14ac:dyDescent="0.2">
      <c r="A317" s="8">
        <f t="shared" si="55"/>
        <v>24.999999999999915</v>
      </c>
      <c r="B317" s="9">
        <f t="shared" si="47"/>
        <v>814.41755368345252</v>
      </c>
      <c r="C317" s="9">
        <f t="shared" si="48"/>
        <v>2260.5308799197978</v>
      </c>
      <c r="D317" s="48">
        <f t="shared" si="46"/>
        <v>814.41755368345252</v>
      </c>
      <c r="E317" s="8">
        <f t="shared" si="49"/>
        <v>20.332635046844381</v>
      </c>
      <c r="F317" s="32">
        <f t="shared" si="51"/>
        <v>-7.2463756092967964E-4</v>
      </c>
      <c r="G317" s="20">
        <f t="shared" si="50"/>
        <v>-0.72463756092967968</v>
      </c>
      <c r="H317" s="1">
        <f t="shared" si="52"/>
        <v>5.0674996580556993E-5</v>
      </c>
      <c r="I317" s="8">
        <f t="shared" si="56"/>
        <v>57.526211558451706</v>
      </c>
      <c r="J317" s="8">
        <f t="shared" si="57"/>
        <v>52.225525459983672</v>
      </c>
    </row>
    <row r="318" spans="1:10" x14ac:dyDescent="0.2">
      <c r="A318" s="8">
        <f t="shared" si="55"/>
        <v>25.083333333333247</v>
      </c>
      <c r="B318" s="9">
        <f t="shared" si="47"/>
        <v>831.79425958206298</v>
      </c>
      <c r="C318" s="9">
        <f t="shared" si="48"/>
        <v>2276.1487879457077</v>
      </c>
      <c r="D318" s="48">
        <f t="shared" si="46"/>
        <v>831.79425958206298</v>
      </c>
      <c r="E318" s="8">
        <f t="shared" si="49"/>
        <v>20.473112317599192</v>
      </c>
      <c r="F318" s="32">
        <f t="shared" si="51"/>
        <v>-7.2919349231256815E-4</v>
      </c>
      <c r="G318" s="20">
        <f t="shared" si="50"/>
        <v>-0.72919349231256814</v>
      </c>
      <c r="H318" s="1">
        <f t="shared" si="52"/>
        <v>5.1010133401727342E-5</v>
      </c>
      <c r="I318" s="8">
        <f t="shared" si="56"/>
        <v>58.317648994260153</v>
      </c>
      <c r="J318" s="8">
        <f t="shared" si="57"/>
        <v>51.891856067224673</v>
      </c>
    </row>
    <row r="319" spans="1:10" x14ac:dyDescent="0.2">
      <c r="A319" s="8">
        <f t="shared" si="55"/>
        <v>25.166666666666579</v>
      </c>
      <c r="B319" s="9">
        <f t="shared" si="47"/>
        <v>849.40840564939322</v>
      </c>
      <c r="C319" s="9">
        <f t="shared" si="48"/>
        <v>2291.664418561199</v>
      </c>
      <c r="D319" s="48">
        <f t="shared" si="46"/>
        <v>849.40840564939322</v>
      </c>
      <c r="E319" s="8">
        <f t="shared" si="49"/>
        <v>20.612669641108081</v>
      </c>
      <c r="F319" s="32">
        <f t="shared" si="51"/>
        <v>-7.3374216698584346E-4</v>
      </c>
      <c r="G319" s="20">
        <f t="shared" si="50"/>
        <v>-0.73374216698584349</v>
      </c>
      <c r="H319" s="1">
        <f t="shared" si="52"/>
        <v>5.134277187738623E-5</v>
      </c>
      <c r="I319" s="8">
        <f t="shared" si="56"/>
        <v>59.1091033817683</v>
      </c>
      <c r="J319" s="8">
        <f t="shared" si="57"/>
        <v>51.543662751812029</v>
      </c>
    </row>
    <row r="320" spans="1:10" x14ac:dyDescent="0.2">
      <c r="A320" s="8">
        <f t="shared" si="55"/>
        <v>25.249999999999911</v>
      </c>
      <c r="B320" s="9">
        <f t="shared" si="47"/>
        <v>867.25994732877393</v>
      </c>
      <c r="C320" s="9">
        <f t="shared" si="48"/>
        <v>2307.0733966043636</v>
      </c>
      <c r="D320" s="48">
        <f t="shared" si="46"/>
        <v>867.25994732877393</v>
      </c>
      <c r="E320" s="8">
        <f t="shared" si="49"/>
        <v>20.751267664417824</v>
      </c>
      <c r="F320" s="32">
        <f t="shared" si="51"/>
        <v>-7.3828192413283452E-4</v>
      </c>
      <c r="G320" s="20">
        <f t="shared" si="50"/>
        <v>-0.73828192413283444</v>
      </c>
      <c r="H320" s="1">
        <f t="shared" si="52"/>
        <v>5.1672822367875968E-5</v>
      </c>
      <c r="I320" s="8">
        <f t="shared" si="56"/>
        <v>59.900243026302157</v>
      </c>
      <c r="J320" s="8">
        <f t="shared" si="57"/>
        <v>51.18082656280756</v>
      </c>
    </row>
    <row r="321" spans="1:10" x14ac:dyDescent="0.2">
      <c r="A321" s="8">
        <f t="shared" si="55"/>
        <v>25.333333333333243</v>
      </c>
      <c r="B321" s="9">
        <f t="shared" si="47"/>
        <v>885.34873954332409</v>
      </c>
      <c r="C321" s="9">
        <f t="shared" si="48"/>
        <v>2322.3713123277712</v>
      </c>
      <c r="D321" s="48">
        <f t="shared" si="46"/>
        <v>885.34873954332409</v>
      </c>
      <c r="E321" s="8">
        <f t="shared" si="49"/>
        <v>20.888866723491308</v>
      </c>
      <c r="F321" s="32">
        <f t="shared" si="51"/>
        <v>-7.4281106999563745E-4</v>
      </c>
      <c r="G321" s="20">
        <f t="shared" si="50"/>
        <v>-0.74281106999563751</v>
      </c>
      <c r="H321" s="1">
        <f t="shared" si="52"/>
        <v>5.2000194875497172E-5</v>
      </c>
      <c r="I321" s="8">
        <f t="shared" si="56"/>
        <v>60.690729508076537</v>
      </c>
      <c r="J321" s="8">
        <f t="shared" si="57"/>
        <v>50.803235918352421</v>
      </c>
    </row>
    <row r="322" spans="1:10" x14ac:dyDescent="0.2">
      <c r="A322" s="8">
        <f t="shared" si="55"/>
        <v>25.416666666666575</v>
      </c>
      <c r="B322" s="9">
        <f t="shared" si="47"/>
        <v>903.67453470420651</v>
      </c>
      <c r="C322" s="9">
        <f t="shared" si="48"/>
        <v>2337.5537236545492</v>
      </c>
      <c r="D322" s="48">
        <f t="shared" si="46"/>
        <v>903.67453470420651</v>
      </c>
      <c r="E322" s="8">
        <f t="shared" si="49"/>
        <v>21.025426863500098</v>
      </c>
      <c r="F322" s="32">
        <f t="shared" si="51"/>
        <v>-7.4732787871896033E-4</v>
      </c>
      <c r="G322" s="20">
        <f t="shared" si="50"/>
        <v>-0.74732787871896034</v>
      </c>
      <c r="H322" s="1">
        <f t="shared" si="52"/>
        <v>5.2324799093976227E-5</v>
      </c>
      <c r="I322" s="8">
        <f t="shared" si="56"/>
        <v>61.48021785574894</v>
      </c>
      <c r="J322" s="8">
        <f t="shared" si="57"/>
        <v>50.410786907777315</v>
      </c>
    </row>
    <row r="323" spans="1:10" x14ac:dyDescent="0.2">
      <c r="A323" s="8">
        <f t="shared" si="55"/>
        <v>25.499999999999908</v>
      </c>
      <c r="B323" s="9">
        <f t="shared" si="47"/>
        <v>922.23698077308052</v>
      </c>
      <c r="C323" s="9">
        <f t="shared" si="48"/>
        <v>2352.6161585247714</v>
      </c>
      <c r="D323" s="48">
        <f t="shared" si="46"/>
        <v>922.23698077308052</v>
      </c>
      <c r="E323" s="8">
        <f t="shared" si="49"/>
        <v>21.16090785992936</v>
      </c>
      <c r="F323" s="32">
        <f t="shared" si="51"/>
        <v>-7.5183059326566326E-4</v>
      </c>
      <c r="G323" s="20">
        <f t="shared" si="50"/>
        <v>-0.75183059326566326</v>
      </c>
      <c r="H323" s="1">
        <f t="shared" si="52"/>
        <v>5.2646544459103504E-5</v>
      </c>
      <c r="I323" s="8">
        <f t="shared" si="56"/>
        <v>62.268356734199429</v>
      </c>
      <c r="J323" s="8">
        <f t="shared" si="57"/>
        <v>50.003383591479967</v>
      </c>
    </row>
    <row r="324" spans="1:10" x14ac:dyDescent="0.2">
      <c r="A324" s="8">
        <f t="shared" si="55"/>
        <v>25.58333333333324</v>
      </c>
      <c r="B324" s="9">
        <f t="shared" si="47"/>
        <v>941.03561938303699</v>
      </c>
      <c r="C324" s="9">
        <f t="shared" si="48"/>
        <v>2367.5541173313941</v>
      </c>
      <c r="D324" s="48">
        <f t="shared" si="46"/>
        <v>941.03561938303699</v>
      </c>
      <c r="E324" s="8">
        <f t="shared" si="49"/>
        <v>21.295269240488192</v>
      </c>
      <c r="F324" s="32">
        <f t="shared" si="51"/>
        <v>-7.5631742640440728E-4</v>
      </c>
      <c r="G324" s="20">
        <f t="shared" si="50"/>
        <v>-0.75631742640440736</v>
      </c>
      <c r="H324" s="1">
        <f t="shared" si="52"/>
        <v>5.2965340200498257E-5</v>
      </c>
      <c r="I324" s="8">
        <f t="shared" si="56"/>
        <v>63.05478864664056</v>
      </c>
      <c r="J324" s="8">
        <f t="shared" si="57"/>
        <v>49.580938297933578</v>
      </c>
    </row>
    <row r="325" spans="1:10" x14ac:dyDescent="0.2">
      <c r="A325" s="8">
        <f t="shared" si="55"/>
        <v>25.666666666666572</v>
      </c>
      <c r="B325" s="9">
        <f t="shared" si="47"/>
        <v>960.06988402232571</v>
      </c>
      <c r="C325" s="9">
        <f t="shared" si="48"/>
        <v>2382.3630754447759</v>
      </c>
      <c r="D325" s="48">
        <f t="shared" si="46"/>
        <v>960.06988402232571</v>
      </c>
      <c r="E325" s="8">
        <f t="shared" si="49"/>
        <v>21.428470307816731</v>
      </c>
      <c r="F325" s="32">
        <f t="shared" si="51"/>
        <v>-7.6078656176963814E-4</v>
      </c>
      <c r="G325" s="20">
        <f t="shared" si="50"/>
        <v>-0.76078656176963821</v>
      </c>
      <c r="H325" s="1">
        <f t="shared" si="52"/>
        <v>5.3281095394452829E-5</v>
      </c>
      <c r="I325" s="8">
        <f t="shared" si="56"/>
        <v>63.839150151130752</v>
      </c>
      <c r="J325" s="8">
        <f t="shared" si="57"/>
        <v>49.143371917174562</v>
      </c>
    </row>
    <row r="326" spans="1:10" x14ac:dyDescent="0.2">
      <c r="A326" s="8">
        <f t="shared" si="55"/>
        <v>25.749999999999904</v>
      </c>
      <c r="B326" s="9">
        <f t="shared" si="47"/>
        <v>979.33909828520291</v>
      </c>
      <c r="C326" s="9">
        <f t="shared" si="48"/>
        <v>2397.0384858246293</v>
      </c>
      <c r="D326" s="48">
        <f t="shared" si="46"/>
        <v>979.33909828520291</v>
      </c>
      <c r="E326" s="8">
        <f t="shared" si="49"/>
        <v>21.560470162979698</v>
      </c>
      <c r="F326" s="32">
        <f t="shared" si="51"/>
        <v>-7.6523615499396219E-4</v>
      </c>
      <c r="G326" s="20">
        <f t="shared" si="50"/>
        <v>-0.76523615499396214</v>
      </c>
      <c r="H326" s="1">
        <f t="shared" si="52"/>
        <v>5.3593719017807133E-5</v>
      </c>
      <c r="I326" s="8">
        <f t="shared" si="56"/>
        <v>64.621072091532469</v>
      </c>
      <c r="J326" s="8">
        <f t="shared" si="57"/>
        <v>48.690614190103524</v>
      </c>
    </row>
    <row r="327" spans="1:10" x14ac:dyDescent="0.2">
      <c r="A327" s="8">
        <f t="shared" si="55"/>
        <v>25.833333333333236</v>
      </c>
      <c r="B327" s="9">
        <f t="shared" si="47"/>
        <v>998.84247419423423</v>
      </c>
      <c r="C327" s="9">
        <f t="shared" si="48"/>
        <v>2411.5757817180465</v>
      </c>
      <c r="D327" s="48">
        <f t="shared" si="46"/>
        <v>998.84247419423423</v>
      </c>
      <c r="E327" s="8">
        <f t="shared" si="49"/>
        <v>21.69122772973412</v>
      </c>
      <c r="F327" s="32">
        <f t="shared" si="51"/>
        <v>-7.6966433491278011E-4</v>
      </c>
      <c r="G327" s="20">
        <f t="shared" si="50"/>
        <v>-0.76966433491278008</v>
      </c>
      <c r="H327" s="1">
        <f t="shared" si="52"/>
        <v>5.3903120002800918E-5</v>
      </c>
      <c r="I327" s="8">
        <f t="shared" si="56"/>
        <v>65.400179842922995</v>
      </c>
      <c r="J327" s="8">
        <f t="shared" si="57"/>
        <v>48.222603992920817</v>
      </c>
    </row>
    <row r="328" spans="1:10" x14ac:dyDescent="0.2">
      <c r="A328" s="8">
        <f t="shared" si="55"/>
        <v>25.916666666666568</v>
      </c>
      <c r="B328" s="9">
        <f t="shared" si="47"/>
        <v>1018.5791105983853</v>
      </c>
      <c r="C328" s="9">
        <f t="shared" si="48"/>
        <v>2425.9703794420338</v>
      </c>
      <c r="D328" s="48">
        <f t="shared" si="46"/>
        <v>1018.5791105983853</v>
      </c>
      <c r="E328" s="8">
        <f t="shared" si="49"/>
        <v>21.820701779557211</v>
      </c>
      <c r="F328" s="32">
        <f t="shared" si="51"/>
        <v>-7.740692048408582E-4</v>
      </c>
      <c r="G328" s="20">
        <f t="shared" si="50"/>
        <v>-0.77406920484085817</v>
      </c>
      <c r="H328" s="1">
        <f t="shared" si="52"/>
        <v>5.4209207292849507E-5</v>
      </c>
      <c r="I328" s="8">
        <f t="shared" si="56"/>
        <v>66.176093571431124</v>
      </c>
      <c r="J328" s="8">
        <f t="shared" si="57"/>
        <v>47.73928961600685</v>
      </c>
    </row>
    <row r="329" spans="1:10" x14ac:dyDescent="0.2">
      <c r="A329" s="8">
        <f t="shared" si="55"/>
        <v>25.999999999999901</v>
      </c>
      <c r="B329" s="9">
        <f t="shared" si="47"/>
        <v>1038.5479916512195</v>
      </c>
      <c r="C329" s="9">
        <f t="shared" si="48"/>
        <v>2440.2176812487864</v>
      </c>
      <c r="D329" s="48">
        <f t="shared" si="46"/>
        <v>1038.5479916512195</v>
      </c>
      <c r="E329" s="8">
        <f t="shared" si="49"/>
        <v>21.94885095741844</v>
      </c>
      <c r="F329" s="32">
        <f t="shared" si="51"/>
        <v>-7.7844884392031888E-4</v>
      </c>
      <c r="G329" s="20">
        <f t="shared" si="50"/>
        <v>-0.77844884392031888</v>
      </c>
      <c r="H329" s="1">
        <f t="shared" si="52"/>
        <v>5.4511889899185801E-5</v>
      </c>
      <c r="I329" s="8">
        <f t="shared" si="56"/>
        <v>66.948428508437161</v>
      </c>
      <c r="J329" s="8">
        <f t="shared" si="57"/>
        <v>47.240629036547737</v>
      </c>
    </row>
    <row r="330" spans="1:10" x14ac:dyDescent="0.2">
      <c r="A330" s="8">
        <f t="shared" si="55"/>
        <v>26.083333333333233</v>
      </c>
      <c r="B330" s="9">
        <f t="shared" si="47"/>
        <v>1058.7479853734972</v>
      </c>
      <c r="C330" s="9">
        <f t="shared" si="48"/>
        <v>2454.3130782717185</v>
      </c>
      <c r="D330" s="48">
        <f t="shared" si="46"/>
        <v>1058.7479853734972</v>
      </c>
      <c r="E330" s="8">
        <f t="shared" si="49"/>
        <v>22.075633808277981</v>
      </c>
      <c r="F330" s="32">
        <f t="shared" si="51"/>
        <v>-7.8280130853933272E-4</v>
      </c>
      <c r="G330" s="20">
        <f t="shared" si="50"/>
        <v>-0.78280130853933272</v>
      </c>
      <c r="H330" s="1">
        <f t="shared" si="52"/>
        <v>5.4811076958309531E-5</v>
      </c>
      <c r="I330" s="8">
        <f t="shared" si="56"/>
        <v>67.716795239036543</v>
      </c>
      <c r="J330" s="8">
        <f t="shared" si="57"/>
        <v>46.726590184199189</v>
      </c>
    </row>
    <row r="331" spans="1:10" x14ac:dyDescent="0.2">
      <c r="A331" s="8">
        <f t="shared" si="55"/>
        <v>26.166666666666565</v>
      </c>
      <c r="B331" s="9">
        <f t="shared" si="47"/>
        <v>1079.177842304435</v>
      </c>
      <c r="C331" s="9">
        <f t="shared" si="48"/>
        <v>2468.2519535500551</v>
      </c>
      <c r="D331" s="48">
        <f t="shared" si="46"/>
        <v>1079.177842304435</v>
      </c>
      <c r="E331" s="8">
        <f t="shared" si="49"/>
        <v>22.201008804291785</v>
      </c>
      <c r="F331" s="32">
        <f t="shared" si="51"/>
        <v>-7.8712463382059816E-4</v>
      </c>
      <c r="G331" s="20">
        <f t="shared" si="50"/>
        <v>-0.78712463382059805</v>
      </c>
      <c r="H331" s="1">
        <f t="shared" si="52"/>
        <v>5.510667779018247E-5</v>
      </c>
      <c r="I331" s="8">
        <f t="shared" si="56"/>
        <v>68.480800004629728</v>
      </c>
      <c r="J331" s="8">
        <f t="shared" si="57"/>
        <v>46.197151199075748</v>
      </c>
    </row>
    <row r="332" spans="1:10" x14ac:dyDescent="0.2">
      <c r="A332" s="8">
        <f t="shared" si="55"/>
        <v>26.249999999999897</v>
      </c>
      <c r="B332" s="9">
        <f t="shared" si="47"/>
        <v>1099.8361942458389</v>
      </c>
      <c r="C332" s="9">
        <f t="shared" si="48"/>
        <v>2482.0296851295761</v>
      </c>
      <c r="D332" s="48">
        <f t="shared" si="46"/>
        <v>1099.8361942458389</v>
      </c>
      <c r="E332" s="8">
        <f t="shared" si="49"/>
        <v>22.324934372701623</v>
      </c>
      <c r="F332" s="32">
        <f t="shared" si="51"/>
        <v>-7.9141683517847962E-4</v>
      </c>
      <c r="G332" s="20">
        <f t="shared" si="50"/>
        <v>-0.79141683517847961</v>
      </c>
      <c r="H332" s="1">
        <f t="shared" si="52"/>
        <v>5.53986019571059E-5</v>
      </c>
      <c r="I332" s="8">
        <f t="shared" si="56"/>
        <v>69.240045019462002</v>
      </c>
      <c r="J332" s="8">
        <f t="shared" si="57"/>
        <v>45.652300681348464</v>
      </c>
    </row>
    <row r="333" spans="1:10" x14ac:dyDescent="0.2">
      <c r="A333" s="8">
        <f t="shared" si="55"/>
        <v>26.333333333333229</v>
      </c>
      <c r="B333" s="9">
        <f t="shared" si="47"/>
        <v>1120.7215531032623</v>
      </c>
      <c r="C333" s="9">
        <f t="shared" si="48"/>
        <v>2495.6416492368849</v>
      </c>
      <c r="D333" s="48">
        <f t="shared" si="46"/>
        <v>1120.7215531032623</v>
      </c>
      <c r="E333" s="8">
        <f t="shared" si="49"/>
        <v>22.447368924386449</v>
      </c>
      <c r="F333" s="32">
        <f t="shared" si="51"/>
        <v>-7.9567590994348279E-4</v>
      </c>
      <c r="G333" s="20">
        <f t="shared" si="50"/>
        <v>-0.79567590994348281</v>
      </c>
      <c r="H333" s="1">
        <f t="shared" si="52"/>
        <v>5.5686759323215506E-5</v>
      </c>
      <c r="I333" s="8">
        <f t="shared" si="56"/>
        <v>69.994128800897215</v>
      </c>
      <c r="J333" s="8">
        <f t="shared" si="57"/>
        <v>45.092037931732357</v>
      </c>
    </row>
    <row r="334" spans="1:10" x14ac:dyDescent="0.2">
      <c r="A334" s="8">
        <f t="shared" si="55"/>
        <v>26.416666666666561</v>
      </c>
      <c r="B334" s="9">
        <f t="shared" si="47"/>
        <v>1141.8323098282733</v>
      </c>
      <c r="C334" s="9">
        <f t="shared" si="48"/>
        <v>2509.0832235243633</v>
      </c>
      <c r="D334" s="48">
        <f t="shared" si="46"/>
        <v>1141.8323098282733</v>
      </c>
      <c r="E334" s="8">
        <f t="shared" si="49"/>
        <v>22.568270883049571</v>
      </c>
      <c r="F334" s="32">
        <f t="shared" si="51"/>
        <v>-7.9989983905252372E-4</v>
      </c>
      <c r="G334" s="20">
        <f t="shared" si="50"/>
        <v>-0.79989983905252371</v>
      </c>
      <c r="H334" s="1">
        <f t="shared" si="52"/>
        <v>5.5971060114526302E-5</v>
      </c>
      <c r="I334" s="8">
        <f t="shared" si="56"/>
        <v>70.742646513169149</v>
      </c>
      <c r="J334" s="8">
        <f t="shared" si="57"/>
        <v>44.516373182145102</v>
      </c>
    </row>
    <row r="335" spans="1:10" x14ac:dyDescent="0.2">
      <c r="A335" s="8">
        <f t="shared" si="55"/>
        <v>26.499999999999893</v>
      </c>
      <c r="B335" s="9">
        <f t="shared" si="47"/>
        <v>1163.1667334658296</v>
      </c>
      <c r="C335" s="9">
        <f t="shared" si="48"/>
        <v>2522.3497903827551</v>
      </c>
      <c r="D335" s="48">
        <f t="shared" si="46"/>
        <v>1163.1667334658296</v>
      </c>
      <c r="E335" s="8">
        <f t="shared" si="49"/>
        <v>22.68759871501409</v>
      </c>
      <c r="F335" s="32">
        <f t="shared" si="51"/>
        <v>-8.0408658880325471E-4</v>
      </c>
      <c r="G335" s="20">
        <f t="shared" si="50"/>
        <v>-0.80408658880325479</v>
      </c>
      <c r="H335" s="1">
        <f t="shared" si="52"/>
        <v>5.6251414979459074E-5</v>
      </c>
      <c r="I335" s="8">
        <f t="shared" si="56"/>
        <v>71.485190324313578</v>
      </c>
      <c r="J335" s="8">
        <f t="shared" si="57"/>
        <v>43.925327815821106</v>
      </c>
    </row>
    <row r="336" spans="1:10" x14ac:dyDescent="0.2">
      <c r="A336" s="8">
        <f t="shared" si="55"/>
        <v>26.583333333333226</v>
      </c>
      <c r="B336" s="9">
        <f t="shared" si="47"/>
        <v>1184.7229703106655</v>
      </c>
      <c r="C336" s="9">
        <f t="shared" si="48"/>
        <v>2535.4367403181091</v>
      </c>
      <c r="D336" s="48">
        <f t="shared" si="46"/>
        <v>1184.7229703106655</v>
      </c>
      <c r="E336" s="8">
        <f t="shared" si="49"/>
        <v>22.805310959597261</v>
      </c>
      <c r="F336" s="32">
        <f t="shared" si="51"/>
        <v>-8.082341126704909E-4</v>
      </c>
      <c r="G336" s="20">
        <f t="shared" si="50"/>
        <v>-0.80823411267049095</v>
      </c>
      <c r="H336" s="1">
        <f t="shared" si="52"/>
        <v>5.6527735049778358E-5</v>
      </c>
      <c r="I336" s="8">
        <f t="shared" si="56"/>
        <v>72.221349775942571</v>
      </c>
      <c r="J336" s="8">
        <f t="shared" si="57"/>
        <v>43.31893457616961</v>
      </c>
    </row>
    <row r="337" spans="1:10" x14ac:dyDescent="0.2">
      <c r="A337" s="8">
        <f t="shared" si="55"/>
        <v>26.666666666666558</v>
      </c>
      <c r="B337" s="9">
        <f t="shared" si="47"/>
        <v>1206.4990431764875</v>
      </c>
      <c r="C337" s="9">
        <f t="shared" si="48"/>
        <v>2548.3394753895968</v>
      </c>
      <c r="D337" s="48">
        <f t="shared" ref="D337:D400" si="58">B337</f>
        <v>1206.4990431764875</v>
      </c>
      <c r="E337" s="8">
        <f t="shared" si="49"/>
        <v>22.921366260032372</v>
      </c>
      <c r="F337" s="32">
        <f t="shared" si="51"/>
        <v>-8.1234035318259097E-4</v>
      </c>
      <c r="G337" s="20">
        <f t="shared" si="50"/>
        <v>-0.81234035318259101</v>
      </c>
      <c r="H337" s="1">
        <f t="shared" si="52"/>
        <v>5.6799932001870234E-5</v>
      </c>
      <c r="I337" s="8">
        <f t="shared" si="56"/>
        <v>72.950712165481121</v>
      </c>
      <c r="J337" s="8">
        <f t="shared" si="57"/>
        <v>42.697237763672696</v>
      </c>
    </row>
    <row r="338" spans="1:10" x14ac:dyDescent="0.2">
      <c r="A338" s="8">
        <f t="shared" si="55"/>
        <v>26.74999999999989</v>
      </c>
      <c r="B338" s="9">
        <f t="shared" ref="B338:B400" si="59">B337+((I337+dp_dy*(1+EXP(-(ABS(E337)-displ)/9*sharpness))^(-alpha)/(H337*rho))/H337*SIN(H337*time_step*3600)-J337/H337*COS(H337*time_step*3600)-dp_dy*(1+EXP(-(ABS(E337)-displ)/9*sharpness))^(-alpha)*time_step*3600/(H337*rho)+J337/H337)/1000</f>
        <v>1228.4928507816551</v>
      </c>
      <c r="C338" s="9">
        <f t="shared" ref="C338:C400" si="60">C337+((I337+dp_dy*(1+EXP(-(ABS(E337)-displ)/9*sharpness))^(-alpha)/(H337*rho))/H337*COS(H337*time_step*3600)+J337/H337*SIN(H337*time_step*3600)-(I337+dp_dy*(1+EXP(-(ABS(E337)-displ)/9*sharpness))^(-alpha)/(H337*rho))/H337)/1000</f>
        <v>2561.0534127045175</v>
      </c>
      <c r="D338" s="48">
        <f t="shared" si="58"/>
        <v>1228.4928507816551</v>
      </c>
      <c r="E338" s="8">
        <f t="shared" ref="E338:E400" si="61">360*(init_km_from_eq+C338)/(2*PI()*6.37*10^3)</f>
        <v>23.035723394905034</v>
      </c>
      <c r="F338" s="32">
        <f t="shared" si="51"/>
        <v>-8.16403243855427E-4</v>
      </c>
      <c r="G338" s="20">
        <f t="shared" ref="G338:G400" si="62">F338*10^5/100</f>
        <v>-0.81640324385542695</v>
      </c>
      <c r="H338" s="1">
        <f t="shared" si="52"/>
        <v>5.7067918118287825E-5</v>
      </c>
      <c r="I338" s="8">
        <f t="shared" si="56"/>
        <v>73.672862940444659</v>
      </c>
      <c r="J338" s="8">
        <f t="shared" si="57"/>
        <v>42.060293420128531</v>
      </c>
    </row>
    <row r="339" spans="1:10" x14ac:dyDescent="0.2">
      <c r="A339" s="8">
        <f t="shared" si="55"/>
        <v>26.833333333333222</v>
      </c>
      <c r="B339" s="9">
        <f t="shared" si="59"/>
        <v>1250.7021672548881</v>
      </c>
      <c r="C339" s="9">
        <f t="shared" si="60"/>
        <v>2573.5739879665848</v>
      </c>
      <c r="D339" s="48">
        <f t="shared" si="58"/>
        <v>1250.7021672548881</v>
      </c>
      <c r="E339" s="8">
        <f t="shared" si="61"/>
        <v>23.14834131006867</v>
      </c>
      <c r="F339" s="32">
        <f t="shared" ref="F339:F350" si="63">dp_dy*(1+EXP(-(ABS(E338)-displ)/9*sharpness))^(-alpha)</f>
        <v>-8.2042071118139501E-4</v>
      </c>
      <c r="G339" s="20">
        <f t="shared" si="62"/>
        <v>-0.82042071118139503</v>
      </c>
      <c r="H339" s="1">
        <f t="shared" ref="H339:H400" si="64">2*7.292*10^(-5)*SIN(E339*PI()/180)</f>
        <v>5.73316063494902E-5</v>
      </c>
      <c r="I339" s="8">
        <f t="shared" si="56"/>
        <v>74.38738610429418</v>
      </c>
      <c r="J339" s="8">
        <f t="shared" si="57"/>
        <v>41.408169499556969</v>
      </c>
    </row>
    <row r="340" spans="1:10" x14ac:dyDescent="0.2">
      <c r="A340" s="8">
        <f t="shared" si="55"/>
        <v>26.916666666666554</v>
      </c>
      <c r="B340" s="9">
        <f t="shared" si="59"/>
        <v>1273.1246417644033</v>
      </c>
      <c r="C340" s="9">
        <f t="shared" si="60"/>
        <v>2585.896659073398</v>
      </c>
      <c r="D340" s="48">
        <f t="shared" si="58"/>
        <v>1273.1246417644033</v>
      </c>
      <c r="E340" s="8">
        <f t="shared" si="61"/>
        <v>23.259179151002453</v>
      </c>
      <c r="F340" s="32">
        <f t="shared" si="63"/>
        <v>-8.2439067667070996E-4</v>
      </c>
      <c r="G340" s="20">
        <f t="shared" si="62"/>
        <v>-0.82439067667070998</v>
      </c>
      <c r="H340" s="1">
        <f t="shared" si="64"/>
        <v>5.7590910375701198E-5</v>
      </c>
      <c r="I340" s="8">
        <f t="shared" si="56"/>
        <v>75.09386463336422</v>
      </c>
      <c r="J340" s="8">
        <f t="shared" si="57"/>
        <v>40.740946025099007</v>
      </c>
    </row>
    <row r="341" spans="1:10" x14ac:dyDescent="0.2">
      <c r="A341" s="8">
        <f t="shared" si="55"/>
        <v>26.999999999999886</v>
      </c>
      <c r="B341" s="9">
        <f t="shared" si="59"/>
        <v>1295.7577982737155</v>
      </c>
      <c r="C341" s="9">
        <f t="shared" si="60"/>
        <v>2598.0169097587955</v>
      </c>
      <c r="D341" s="48">
        <f t="shared" si="58"/>
        <v>1295.7577982737155</v>
      </c>
      <c r="E341" s="8">
        <f t="shared" si="61"/>
        <v>23.368196295572911</v>
      </c>
      <c r="F341" s="32">
        <f t="shared" si="63"/>
        <v>-8.2831105894204859E-4</v>
      </c>
      <c r="G341" s="20">
        <f t="shared" si="62"/>
        <v>-0.82831105894204848</v>
      </c>
      <c r="H341" s="1">
        <f t="shared" si="64"/>
        <v>5.7845744668812304E-5</v>
      </c>
      <c r="I341" s="8">
        <f t="shared" si="56"/>
        <v>75.791880904317964</v>
      </c>
      <c r="J341" s="8">
        <f t="shared" si="57"/>
        <v>40.058715231258525</v>
      </c>
    </row>
    <row r="342" spans="1:10" x14ac:dyDescent="0.2">
      <c r="A342" s="8">
        <f t="shared" si="55"/>
        <v>27.083333333333218</v>
      </c>
      <c r="B342" s="9">
        <f t="shared" si="59"/>
        <v>1318.5990354271785</v>
      </c>
      <c r="C342" s="9">
        <f t="shared" si="60"/>
        <v>2609.9302532755996</v>
      </c>
      <c r="D342" s="48">
        <f t="shared" si="58"/>
        <v>1318.5990354271785</v>
      </c>
      <c r="E342" s="8">
        <f t="shared" si="61"/>
        <v>23.475352387158846</v>
      </c>
      <c r="F342" s="32">
        <f t="shared" si="63"/>
        <v>-8.3217977585941366E-4</v>
      </c>
      <c r="G342" s="20">
        <f t="shared" si="62"/>
        <v>-0.83217977585941372</v>
      </c>
      <c r="H342" s="1">
        <f t="shared" si="64"/>
        <v>5.8096024554254525E-5</v>
      </c>
      <c r="I342" s="8">
        <f t="shared" si="56"/>
        <v>76.48101713154287</v>
      </c>
      <c r="J342" s="8">
        <f t="shared" si="57"/>
        <v>39.361581690854074</v>
      </c>
    </row>
    <row r="343" spans="1:10" x14ac:dyDescent="0.2">
      <c r="A343" s="8">
        <f t="shared" si="55"/>
        <v>27.166666666666551</v>
      </c>
      <c r="B343" s="9">
        <f t="shared" si="59"/>
        <v>1341.6456265681525</v>
      </c>
      <c r="C343" s="9">
        <f t="shared" si="60"/>
        <v>2621.6322361140737</v>
      </c>
      <c r="D343" s="48">
        <f t="shared" si="58"/>
        <v>1341.6456265681525</v>
      </c>
      <c r="E343" s="8">
        <f t="shared" si="61"/>
        <v>23.580607368097482</v>
      </c>
      <c r="F343" s="32">
        <f t="shared" si="63"/>
        <v>-8.3599474671191827E-4</v>
      </c>
      <c r="G343" s="20">
        <f t="shared" si="62"/>
        <v>-0.83599474671191831</v>
      </c>
      <c r="H343" s="1">
        <f t="shared" si="64"/>
        <v>5.8341666272763228E-5</v>
      </c>
      <c r="I343" s="8">
        <f t="shared" si="56"/>
        <v>77.160855813860337</v>
      </c>
      <c r="J343" s="8">
        <f t="shared" si="57"/>
        <v>38.649662426070115</v>
      </c>
    </row>
    <row r="344" spans="1:10" x14ac:dyDescent="0.2">
      <c r="A344" s="8">
        <f t="shared" si="55"/>
        <v>27.249999999999883</v>
      </c>
      <c r="B344" s="9">
        <f t="shared" si="59"/>
        <v>1364.8947198924936</v>
      </c>
      <c r="C344" s="9">
        <f t="shared" si="60"/>
        <v>2633.11844175123</v>
      </c>
      <c r="D344" s="48">
        <f t="shared" si="58"/>
        <v>1364.8947198924936</v>
      </c>
      <c r="E344" s="8">
        <f t="shared" si="61"/>
        <v>23.683921513408066</v>
      </c>
      <c r="F344" s="32">
        <f t="shared" si="63"/>
        <v>-8.3975389443302021E-4</v>
      </c>
      <c r="G344" s="20">
        <f t="shared" si="62"/>
        <v>-0.83975389443302018</v>
      </c>
      <c r="H344" s="1">
        <f t="shared" si="64"/>
        <v>5.8582587041959832E-5</v>
      </c>
      <c r="I344" s="8">
        <f t="shared" si="56"/>
        <v>77.830980189883633</v>
      </c>
      <c r="J344" s="8">
        <f t="shared" si="57"/>
        <v>37.923087003021834</v>
      </c>
    </row>
    <row r="345" spans="1:10" x14ac:dyDescent="0.2">
      <c r="A345" s="8">
        <f t="shared" si="55"/>
        <v>27.333333333333215</v>
      </c>
      <c r="B345" s="9">
        <f t="shared" si="59"/>
        <v>1388.3433387398547</v>
      </c>
      <c r="C345" s="9">
        <f t="shared" si="60"/>
        <v>2644.3844944259617</v>
      </c>
      <c r="D345" s="48">
        <f t="shared" si="58"/>
        <v>1388.3433387398547</v>
      </c>
      <c r="E345" s="8">
        <f t="shared" si="61"/>
        <v>23.785255464747813</v>
      </c>
      <c r="F345" s="32">
        <f t="shared" si="63"/>
        <v>-8.4345514785556786E-4</v>
      </c>
      <c r="G345" s="20">
        <f t="shared" si="62"/>
        <v>-0.84345514785556785</v>
      </c>
      <c r="H345" s="1">
        <f t="shared" si="64"/>
        <v>5.8818705117674527E-5</v>
      </c>
      <c r="I345" s="8">
        <f t="shared" si="56"/>
        <v>78.490974701320397</v>
      </c>
      <c r="J345" s="8">
        <f t="shared" si="57"/>
        <v>37.181997609274241</v>
      </c>
    </row>
    <row r="346" spans="1:10" x14ac:dyDescent="0.2">
      <c r="A346" s="8">
        <f t="shared" si="55"/>
        <v>27.416666666666547</v>
      </c>
      <c r="B346" s="9">
        <f t="shared" si="59"/>
        <v>1411.9883820250711</v>
      </c>
      <c r="C346" s="9">
        <f t="shared" si="60"/>
        <v>2655.4260629348041</v>
      </c>
      <c r="D346" s="48">
        <f t="shared" si="58"/>
        <v>1411.9883820250711</v>
      </c>
      <c r="E346" s="8">
        <f t="shared" si="61"/>
        <v>23.884570264553346</v>
      </c>
      <c r="F346" s="32">
        <f t="shared" si="63"/>
        <v>-8.4709644399887909E-4</v>
      </c>
      <c r="G346" s="20">
        <f t="shared" si="62"/>
        <v>-0.84709644399887907</v>
      </c>
      <c r="H346" s="1">
        <f t="shared" si="64"/>
        <v>5.9049939854934056E-5</v>
      </c>
      <c r="I346" s="8">
        <f t="shared" si="56"/>
        <v>79.140425463478593</v>
      </c>
      <c r="J346" s="8">
        <f t="shared" si="57"/>
        <v>36.426549113785605</v>
      </c>
    </row>
    <row r="347" spans="1:10" x14ac:dyDescent="0.2">
      <c r="A347" s="8">
        <f t="shared" si="55"/>
        <v>27.499999999999879</v>
      </c>
      <c r="B347" s="9">
        <f t="shared" si="59"/>
        <v>1435.8266248116756</v>
      </c>
      <c r="C347" s="9">
        <f t="shared" si="60"/>
        <v>2666.2388644429761</v>
      </c>
      <c r="D347" s="48">
        <f t="shared" si="58"/>
        <v>1435.8266248116756</v>
      </c>
      <c r="E347" s="8">
        <f t="shared" si="61"/>
        <v>23.981827390319584</v>
      </c>
      <c r="F347" s="32">
        <f t="shared" si="63"/>
        <v>-8.5067573038391585E-4</v>
      </c>
      <c r="G347" s="20">
        <f t="shared" si="62"/>
        <v>-0.85067573038391586</v>
      </c>
      <c r="H347" s="1">
        <f t="shared" si="64"/>
        <v>5.9276211768539011E-5</v>
      </c>
      <c r="I347" s="8">
        <f t="shared" si="56"/>
        <v>79.778920742199489</v>
      </c>
      <c r="J347" s="8">
        <f t="shared" si="57"/>
        <v>35.656909108777228</v>
      </c>
    </row>
    <row r="348" spans="1:10" x14ac:dyDescent="0.2">
      <c r="A348" s="8">
        <f t="shared" si="55"/>
        <v>27.583333333333211</v>
      </c>
      <c r="B348" s="9">
        <f t="shared" si="59"/>
        <v>1459.8547190293507</v>
      </c>
      <c r="C348" s="9">
        <f t="shared" si="60"/>
        <v>2676.8186683052108</v>
      </c>
      <c r="D348" s="48">
        <f t="shared" si="58"/>
        <v>1459.8547190293507</v>
      </c>
      <c r="E348" s="8">
        <f t="shared" si="61"/>
        <v>24.07698878896672</v>
      </c>
      <c r="F348" s="32">
        <f t="shared" si="63"/>
        <v>-8.5419096737249689E-4</v>
      </c>
      <c r="G348" s="20">
        <f t="shared" si="62"/>
        <v>-0.85419096737249689</v>
      </c>
      <c r="H348" s="1">
        <f t="shared" si="64"/>
        <v>5.9497442593155894E-5</v>
      </c>
      <c r="I348" s="8">
        <f t="shared" si="56"/>
        <v>80.406051436406912</v>
      </c>
      <c r="J348" s="8">
        <f t="shared" si="57"/>
        <v>34.87325793306529</v>
      </c>
    </row>
    <row r="349" spans="1:10" x14ac:dyDescent="0.2">
      <c r="A349" s="8">
        <f t="shared" si="55"/>
        <v>27.666666666666544</v>
      </c>
      <c r="B349" s="9">
        <f t="shared" si="59"/>
        <v>1484.0691943368756</v>
      </c>
      <c r="C349" s="9">
        <f t="shared" si="60"/>
        <v>2687.1612998907472</v>
      </c>
      <c r="D349" s="48">
        <f t="shared" si="58"/>
        <v>1484.0691943368756</v>
      </c>
      <c r="E349" s="8">
        <f t="shared" si="61"/>
        <v>24.170016911244577</v>
      </c>
      <c r="F349" s="32">
        <f t="shared" si="63"/>
        <v>-8.5764013052636034E-4</v>
      </c>
      <c r="G349" s="20">
        <f t="shared" si="62"/>
        <v>-0.85764013052636034</v>
      </c>
      <c r="H349" s="1">
        <f t="shared" si="64"/>
        <v>5.971355534284921E-5</v>
      </c>
      <c r="I349" s="8">
        <f t="shared" si="56"/>
        <v>81.021411565429531</v>
      </c>
      <c r="J349" s="8">
        <f t="shared" si="57"/>
        <v>34.075788676427202</v>
      </c>
    </row>
    <row r="350" spans="1:10" x14ac:dyDescent="0.2">
      <c r="A350" s="8">
        <f t="shared" si="55"/>
        <v>27.749999999999876</v>
      </c>
      <c r="B350" s="9">
        <f t="shared" si="59"/>
        <v>1508.4664591318717</v>
      </c>
      <c r="C350" s="9">
        <f t="shared" si="60"/>
        <v>2697.2626444067378</v>
      </c>
      <c r="D350" s="48">
        <f t="shared" si="58"/>
        <v>1508.4664591318717</v>
      </c>
      <c r="E350" s="8">
        <f t="shared" si="61"/>
        <v>24.260874746122735</v>
      </c>
      <c r="F350" s="32">
        <f t="shared" si="63"/>
        <v>-8.6102121298178185E-4</v>
      </c>
      <c r="G350" s="20">
        <f t="shared" si="62"/>
        <v>-0.86102121298178191</v>
      </c>
      <c r="H350" s="1">
        <f t="shared" si="64"/>
        <v>5.9924474369980455E-5</v>
      </c>
      <c r="I350" s="8">
        <f t="shared" si="56"/>
        <v>81.624598760222312</v>
      </c>
      <c r="J350" s="8">
        <f t="shared" si="57"/>
        <v>33.264707164613384</v>
      </c>
    </row>
    <row r="351" spans="1:10" x14ac:dyDescent="0.2">
      <c r="A351" s="8">
        <f t="shared" si="55"/>
        <v>27.833333333333208</v>
      </c>
      <c r="B351" s="9">
        <f t="shared" si="59"/>
        <v>1533.0428017083791</v>
      </c>
      <c r="C351" s="9">
        <f t="shared" si="60"/>
        <v>2707.118650714207</v>
      </c>
      <c r="D351" s="48">
        <f t="shared" si="58"/>
        <v>1533.0428017083791</v>
      </c>
      <c r="E351" s="8">
        <f t="shared" si="61"/>
        <v>24.349525855113679</v>
      </c>
      <c r="F351" s="32">
        <f t="shared" ref="F351:F400" si="65">dp_dy*(1+EXP(-(ABS(E350)-displ)/9*sharpness))^(-alpha)</f>
        <v>-8.6433222783534997E-4</v>
      </c>
      <c r="G351" s="20">
        <f t="shared" si="62"/>
        <v>-0.86433222783535002</v>
      </c>
      <c r="H351" s="1">
        <f t="shared" si="64"/>
        <v>6.0130125423401152E-5</v>
      </c>
      <c r="I351" s="8">
        <f t="shared" ref="I351:I400" si="66">(I350+dp_dy*(1+EXP(-(ABS(E350)-displ)/9*sharpness))^(-alpha)/(H350*rho))*COS(H350*time_step*3600)+J350*SIN(H350*time_step*3600)-dp_dy*(1+EXP(-(ABS(E350)-displ)/9*sharpness))^(-alpha)/(H350*rho)</f>
        <v>82.215214757584619</v>
      </c>
      <c r="J351" s="8">
        <f t="shared" ref="J351:J400" si="67">-(I350+dp_dy*(1+EXP(-(ABS(E350)-displ)/9*sharpness))^(-alpha)/(H350*rho))*SIN(H350*time_step*3600)+J350*COS(H350*time_step*3600)</f>
        <v>32.440231924656118</v>
      </c>
    </row>
    <row r="352" spans="1:10" x14ac:dyDescent="0.2">
      <c r="A352" s="8">
        <f t="shared" si="55"/>
        <v>27.91666666666654</v>
      </c>
      <c r="B352" s="9">
        <f t="shared" si="59"/>
        <v>1557.7943915630249</v>
      </c>
      <c r="C352" s="9">
        <f t="shared" si="60"/>
        <v>2716.7253351306094</v>
      </c>
      <c r="D352" s="48">
        <f t="shared" si="58"/>
        <v>1557.7943915630249</v>
      </c>
      <c r="E352" s="8">
        <f t="shared" si="61"/>
        <v>24.435934406475369</v>
      </c>
      <c r="F352" s="32">
        <f t="shared" si="65"/>
        <v>-8.6757121053642188E-4</v>
      </c>
      <c r="G352" s="20">
        <f t="shared" si="62"/>
        <v>-0.86757121053642194</v>
      </c>
      <c r="H352" s="1">
        <f t="shared" si="64"/>
        <v>6.0330435705868506E-5</v>
      </c>
      <c r="I352" s="8">
        <f t="shared" si="66"/>
        <v>82.792865896445932</v>
      </c>
      <c r="J352" s="8">
        <f t="shared" si="67"/>
        <v>31.602594130170012</v>
      </c>
    </row>
    <row r="353" spans="1:10" x14ac:dyDescent="0.2">
      <c r="A353" s="8">
        <f t="shared" si="55"/>
        <v>27.999999999999872</v>
      </c>
      <c r="B353" s="9">
        <f t="shared" si="59"/>
        <v>1582.7172808502617</v>
      </c>
      <c r="C353" s="9">
        <f t="shared" si="60"/>
        <v>2726.0787852129406</v>
      </c>
      <c r="D353" s="48">
        <f t="shared" si="58"/>
        <v>1582.7172808502617</v>
      </c>
      <c r="E353" s="8">
        <f t="shared" si="61"/>
        <v>24.520065209238926</v>
      </c>
      <c r="F353" s="32">
        <f t="shared" si="65"/>
        <v>-8.7073622128169402E-4</v>
      </c>
      <c r="G353" s="20">
        <f t="shared" si="62"/>
        <v>-0.87073622128169403</v>
      </c>
      <c r="H353" s="1">
        <f t="shared" si="64"/>
        <v>6.0525333930613366E-5</v>
      </c>
      <c r="I353" s="8">
        <f t="shared" si="66"/>
        <v>83.357163615266074</v>
      </c>
      <c r="J353" s="8">
        <f t="shared" si="67"/>
        <v>30.752037526383166</v>
      </c>
    </row>
    <row r="354" spans="1:10" x14ac:dyDescent="0.2">
      <c r="A354" s="8">
        <f t="shared" si="55"/>
        <v>28.083333333333204</v>
      </c>
      <c r="B354" s="9">
        <f t="shared" si="59"/>
        <v>1607.8074059868648</v>
      </c>
      <c r="C354" s="9">
        <f t="shared" si="60"/>
        <v>2735.1751635152887</v>
      </c>
      <c r="D354" s="48">
        <f t="shared" si="58"/>
        <v>1607.8074059868648</v>
      </c>
      <c r="E354" s="8">
        <f t="shared" si="61"/>
        <v>24.601883747006418</v>
      </c>
      <c r="F354" s="32">
        <f t="shared" si="65"/>
        <v>-8.7382534740727694E-4</v>
      </c>
      <c r="G354" s="20">
        <f t="shared" si="62"/>
        <v>-0.87382534740727691</v>
      </c>
      <c r="H354" s="1">
        <f t="shared" si="64"/>
        <v>6.0714750376991671E-5</v>
      </c>
      <c r="I354" s="8">
        <f t="shared" si="66"/>
        <v>83.907724949574884</v>
      </c>
      <c r="J354" s="8">
        <f t="shared" si="67"/>
        <v>29.888818334684846</v>
      </c>
    </row>
    <row r="355" spans="1:10" x14ac:dyDescent="0.2">
      <c r="A355" s="8">
        <f t="shared" si="55"/>
        <v>28.166666666666536</v>
      </c>
      <c r="B355" s="9">
        <f t="shared" si="59"/>
        <v>1633.06058940558</v>
      </c>
      <c r="C355" s="9">
        <f t="shared" si="60"/>
        <v>2744.0107113146546</v>
      </c>
      <c r="D355" s="48">
        <f t="shared" si="58"/>
        <v>1633.06058940558</v>
      </c>
      <c r="E355" s="8">
        <f t="shared" si="61"/>
        <v>24.681356211463211</v>
      </c>
      <c r="F355" s="32">
        <f t="shared" si="65"/>
        <v>-8.7683670577360067E-4</v>
      </c>
      <c r="G355" s="20">
        <f t="shared" si="62"/>
        <v>-0.87683670577360062</v>
      </c>
      <c r="H355" s="1">
        <f t="shared" si="64"/>
        <v>6.0898616945151709E-5</v>
      </c>
      <c r="I355" s="8">
        <f t="shared" si="66"/>
        <v>84.44417302865736</v>
      </c>
      <c r="J355" s="8">
        <f t="shared" si="67"/>
        <v>29.013205136523368</v>
      </c>
    </row>
    <row r="356" spans="1:10" x14ac:dyDescent="0.2">
      <c r="A356" s="8">
        <f t="shared" si="55"/>
        <v>28.249999999999869</v>
      </c>
      <c r="B356" s="9">
        <f t="shared" si="59"/>
        <v>1658.472541457515</v>
      </c>
      <c r="C356" s="9">
        <f t="shared" si="60"/>
        <v>2752.58175229883</v>
      </c>
      <c r="D356" s="48">
        <f t="shared" si="58"/>
        <v>1658.472541457515</v>
      </c>
      <c r="E356" s="8">
        <f t="shared" si="61"/>
        <v>24.758449535549065</v>
      </c>
      <c r="F356" s="32">
        <f t="shared" si="65"/>
        <v>-8.7976844513845221E-4</v>
      </c>
      <c r="G356" s="20">
        <f t="shared" si="62"/>
        <v>-0.8797684451384522</v>
      </c>
      <c r="H356" s="1">
        <f t="shared" si="64"/>
        <v>6.107686720965143E-5</v>
      </c>
      <c r="I356" s="8">
        <f t="shared" si="66"/>
        <v>84.96613757037386</v>
      </c>
      <c r="J356" s="8">
        <f t="shared" si="67"/>
        <v>28.125478736537843</v>
      </c>
    </row>
    <row r="357" spans="1:10" x14ac:dyDescent="0.2">
      <c r="A357" s="8">
        <f t="shared" si="55"/>
        <v>28.333333333333201</v>
      </c>
      <c r="B357" s="9">
        <f t="shared" si="59"/>
        <v>1684.0388624625625</v>
      </c>
      <c r="C357" s="9">
        <f t="shared" si="60"/>
        <v>2760.8846962100897</v>
      </c>
      <c r="D357" s="48">
        <f t="shared" si="58"/>
        <v>1684.0388624625625</v>
      </c>
      <c r="E357" s="8">
        <f t="shared" si="61"/>
        <v>24.833131426231802</v>
      </c>
      <c r="F357" s="32">
        <f t="shared" si="65"/>
        <v>-8.8261874851341938E-4</v>
      </c>
      <c r="G357" s="20">
        <f t="shared" si="62"/>
        <v>-0.88261874851341948</v>
      </c>
      <c r="H357" s="1">
        <f t="shared" si="64"/>
        <v>6.1249436471961488E-5</v>
      </c>
      <c r="I357" s="8">
        <f t="shared" si="66"/>
        <v>85.473255373091035</v>
      </c>
      <c r="J357" s="8">
        <f t="shared" si="67"/>
        <v>27.225932004858297</v>
      </c>
    </row>
    <row r="358" spans="1:10" x14ac:dyDescent="0.2">
      <c r="A358" s="8">
        <f t="shared" si="55"/>
        <v>28.416666666666533</v>
      </c>
      <c r="B358" s="9">
        <f t="shared" si="59"/>
        <v>1709.755044906831</v>
      </c>
      <c r="C358" s="9">
        <f t="shared" si="60"/>
        <v>2768.9160424384459</v>
      </c>
      <c r="D358" s="48">
        <f t="shared" si="58"/>
        <v>1709.755044906831</v>
      </c>
      <c r="E358" s="8">
        <f t="shared" si="61"/>
        <v>24.905370396827269</v>
      </c>
      <c r="F358" s="32">
        <f t="shared" si="65"/>
        <v>-8.8538583549900595E-4</v>
      </c>
      <c r="G358" s="20">
        <f t="shared" si="62"/>
        <v>-0.88538583549900596</v>
      </c>
      <c r="H358" s="1">
        <f t="shared" si="64"/>
        <v>6.1416261811791494E-5</v>
      </c>
      <c r="I358" s="8">
        <f t="shared" si="66"/>
        <v>85.965170803689077</v>
      </c>
      <c r="J358" s="8">
        <f t="shared" si="67"/>
        <v>26.314869698560958</v>
      </c>
    </row>
    <row r="359" spans="1:10" x14ac:dyDescent="0.2">
      <c r="A359" s="8">
        <f t="shared" si="55"/>
        <v>28.499999999999865</v>
      </c>
      <c r="B359" s="9">
        <f t="shared" si="59"/>
        <v>1735.6164757857521</v>
      </c>
      <c r="C359" s="9">
        <f t="shared" si="60"/>
        <v>2776.6723835582206</v>
      </c>
      <c r="D359" s="48">
        <f t="shared" si="58"/>
        <v>1735.6164757857521</v>
      </c>
      <c r="E359" s="8">
        <f t="shared" si="61"/>
        <v>24.975135798809507</v>
      </c>
      <c r="F359" s="32">
        <f t="shared" si="65"/>
        <v>-8.8806796459369494E-4</v>
      </c>
      <c r="G359" s="20">
        <f t="shared" si="62"/>
        <v>-0.88806796459369497</v>
      </c>
      <c r="H359" s="1">
        <f t="shared" si="64"/>
        <v>6.1577282137178946E-5</v>
      </c>
      <c r="I359" s="8">
        <f t="shared" si="66"/>
        <v>86.441536280602733</v>
      </c>
      <c r="J359" s="8">
        <f t="shared" si="67"/>
        <v>25.392608262318863</v>
      </c>
    </row>
    <row r="360" spans="1:10" x14ac:dyDescent="0.2">
      <c r="A360" s="8">
        <f t="shared" si="55"/>
        <v>28.583333333333197</v>
      </c>
      <c r="B360" s="9">
        <f t="shared" si="59"/>
        <v>1761.6184390912163</v>
      </c>
      <c r="C360" s="9">
        <f t="shared" si="60"/>
        <v>2784.1504088017009</v>
      </c>
      <c r="D360" s="48">
        <f t="shared" si="58"/>
        <v>1761.6184390912163</v>
      </c>
      <c r="E360" s="8">
        <f t="shared" si="61"/>
        <v>25.04239785305499</v>
      </c>
      <c r="F360" s="32">
        <f t="shared" si="65"/>
        <v>-8.9066343547224635E-4</v>
      </c>
      <c r="G360" s="20">
        <f t="shared" si="62"/>
        <v>-0.89066343547224636</v>
      </c>
      <c r="H360" s="1">
        <f t="shared" si="64"/>
        <v>6.1732438233282045E-5</v>
      </c>
      <c r="I360" s="8">
        <f t="shared" si="66"/>
        <v>86.902012750849451</v>
      </c>
      <c r="J360" s="8">
        <f t="shared" si="67"/>
        <v>24.459475608341901</v>
      </c>
    </row>
    <row r="361" spans="1:10" x14ac:dyDescent="0.2">
      <c r="A361" s="8">
        <f t="shared" si="55"/>
        <v>28.666666666666529</v>
      </c>
      <c r="B361" s="9">
        <f t="shared" si="59"/>
        <v>1787.7561184407768</v>
      </c>
      <c r="C361" s="9">
        <f t="shared" si="60"/>
        <v>2791.3469074636891</v>
      </c>
      <c r="D361" s="48">
        <f t="shared" si="58"/>
        <v>1787.7561184407768</v>
      </c>
      <c r="E361" s="8">
        <f t="shared" si="61"/>
        <v>25.107127680465265</v>
      </c>
      <c r="F361" s="32">
        <f t="shared" si="65"/>
        <v>-8.9317059122855449E-4</v>
      </c>
      <c r="G361" s="20">
        <f t="shared" si="62"/>
        <v>-0.89317059122855458</v>
      </c>
      <c r="H361" s="1">
        <f t="shared" si="64"/>
        <v>6.1881672809819521E-5</v>
      </c>
      <c r="I361" s="8">
        <f t="shared" si="66"/>
        <v>87.34627015999655</v>
      </c>
      <c r="J361" s="8">
        <f t="shared" si="67"/>
        <v>23.515810875755236</v>
      </c>
    </row>
    <row r="362" spans="1:10" x14ac:dyDescent="0.2">
      <c r="A362" s="8">
        <f t="shared" ref="A362:A400" si="68">A361+time_step</f>
        <v>28.749999999999861</v>
      </c>
      <c r="B362" s="9">
        <f t="shared" si="59"/>
        <v>1814.0245998466457</v>
      </c>
      <c r="C362" s="9">
        <f t="shared" si="60"/>
        <v>2798.2587722308117</v>
      </c>
      <c r="D362" s="48">
        <f t="shared" si="58"/>
        <v>1814.0245998466457</v>
      </c>
      <c r="E362" s="8">
        <f t="shared" si="61"/>
        <v>25.16929733191288</v>
      </c>
      <c r="F362" s="32">
        <f t="shared" si="65"/>
        <v>-8.9558782057843277E-4</v>
      </c>
      <c r="G362" s="20">
        <f t="shared" si="62"/>
        <v>-0.89558782057843278</v>
      </c>
      <c r="H362" s="1">
        <f t="shared" si="64"/>
        <v>6.2024930547103078E-5</v>
      </c>
      <c r="I362" s="8">
        <f t="shared" si="66"/>
        <v>87.773987914021333</v>
      </c>
      <c r="J362" s="8">
        <f t="shared" si="67"/>
        <v>22.561964169620254</v>
      </c>
    </row>
    <row r="363" spans="1:10" x14ac:dyDescent="0.2">
      <c r="A363" s="8">
        <f t="shared" si="68"/>
        <v>28.833333333333194</v>
      </c>
      <c r="B363" s="9">
        <f t="shared" si="59"/>
        <v>1840.4188746218938</v>
      </c>
      <c r="C363" s="9">
        <f t="shared" si="60"/>
        <v>2804.8830024295094</v>
      </c>
      <c r="D363" s="48">
        <f t="shared" si="58"/>
        <v>1840.4188746218938</v>
      </c>
      <c r="E363" s="8">
        <f t="shared" si="61"/>
        <v>25.228879817455812</v>
      </c>
      <c r="F363" s="32">
        <f t="shared" si="65"/>
        <v>-8.9791356001775067E-4</v>
      </c>
      <c r="G363" s="20">
        <f t="shared" si="62"/>
        <v>-0.89791356001775069</v>
      </c>
      <c r="H363" s="1">
        <f t="shared" si="64"/>
        <v>6.2162158140609296E-5</v>
      </c>
      <c r="I363" s="8">
        <f t="shared" si="66"/>
        <v>88.184855332023574</v>
      </c>
      <c r="J363" s="8">
        <f t="shared" si="67"/>
        <v>21.598296279857646</v>
      </c>
    </row>
    <row r="364" spans="1:10" x14ac:dyDescent="0.2">
      <c r="A364" s="8">
        <f t="shared" si="68"/>
        <v>28.916666666666526</v>
      </c>
      <c r="B364" s="9">
        <f t="shared" si="59"/>
        <v>1866.9338424209564</v>
      </c>
      <c r="C364" s="9">
        <f t="shared" si="60"/>
        <v>2811.2167071867348</v>
      </c>
      <c r="D364" s="48">
        <f t="shared" si="58"/>
        <v>1866.9338424209564</v>
      </c>
      <c r="E364" s="8">
        <f t="shared" si="61"/>
        <v>25.285849134766792</v>
      </c>
      <c r="F364" s="32">
        <f t="shared" si="65"/>
        <v>-9.0014629593141674E-4</v>
      </c>
      <c r="G364" s="20">
        <f t="shared" si="62"/>
        <v>-0.90014629593141682</v>
      </c>
      <c r="H364" s="1">
        <f t="shared" si="64"/>
        <v>6.2293304344041229E-5</v>
      </c>
      <c r="I364" s="8">
        <f t="shared" si="66"/>
        <v>88.578572088758165</v>
      </c>
      <c r="J364" s="8">
        <f t="shared" si="67"/>
        <v>20.625178380387716</v>
      </c>
    </row>
    <row r="365" spans="1:10" x14ac:dyDescent="0.2">
      <c r="A365" s="8">
        <f t="shared" si="68"/>
        <v>28.999999999999858</v>
      </c>
      <c r="B365" s="9">
        <f t="shared" si="59"/>
        <v>1893.5643144112357</v>
      </c>
      <c r="C365" s="9">
        <f t="shared" si="60"/>
        <v>2817.2571084974707</v>
      </c>
      <c r="D365" s="48">
        <f t="shared" si="58"/>
        <v>1893.5643144112357</v>
      </c>
      <c r="E365" s="8">
        <f t="shared" si="61"/>
        <v>25.340180296724476</v>
      </c>
      <c r="F365" s="32">
        <f t="shared" si="65"/>
        <v>-9.0228456664879348E-4</v>
      </c>
      <c r="G365" s="20">
        <f t="shared" si="62"/>
        <v>-0.90228456664879342</v>
      </c>
      <c r="H365" s="1">
        <f t="shared" si="64"/>
        <v>6.2418320010830536E-5</v>
      </c>
      <c r="I365" s="8">
        <f t="shared" si="66"/>
        <v>88.954848645967985</v>
      </c>
      <c r="J365" s="8">
        <f t="shared" si="67"/>
        <v>19.642991708858379</v>
      </c>
    </row>
    <row r="366" spans="1:10" x14ac:dyDescent="0.2">
      <c r="A366" s="8">
        <f t="shared" si="68"/>
        <v>29.08333333333319</v>
      </c>
      <c r="B366" s="9">
        <f t="shared" si="59"/>
        <v>1920.3050165722909</v>
      </c>
      <c r="C366" s="9">
        <f t="shared" si="60"/>
        <v>2823.0015441933101</v>
      </c>
      <c r="D366" s="48">
        <f t="shared" si="58"/>
        <v>1920.3050165722909</v>
      </c>
      <c r="E366" s="8">
        <f t="shared" si="61"/>
        <v>25.39184935811473</v>
      </c>
      <c r="F366" s="32">
        <f t="shared" si="65"/>
        <v>-9.0432696444121266E-4</v>
      </c>
      <c r="G366" s="20">
        <f t="shared" si="62"/>
        <v>-0.90432696444121263</v>
      </c>
      <c r="H366" s="1">
        <f t="shared" si="64"/>
        <v>6.2537158134034677E-5</v>
      </c>
      <c r="I366" s="8">
        <f t="shared" si="66"/>
        <v>89.313406671512524</v>
      </c>
      <c r="J366" s="8">
        <f t="shared" si="67"/>
        <v>18.652127227386242</v>
      </c>
    </row>
    <row r="367" spans="1:10" x14ac:dyDescent="0.2">
      <c r="A367" s="8">
        <f t="shared" si="68"/>
        <v>29.166666666666522</v>
      </c>
      <c r="B367" s="9">
        <f t="shared" si="59"/>
        <v>1947.1505931188049</v>
      </c>
      <c r="C367" s="9">
        <f t="shared" si="60"/>
        <v>2828.447470806474</v>
      </c>
      <c r="D367" s="48">
        <f t="shared" si="58"/>
        <v>1947.1505931188049</v>
      </c>
      <c r="E367" s="8">
        <f t="shared" si="61"/>
        <v>25.44083344139138</v>
      </c>
      <c r="F367" s="32">
        <f t="shared" si="65"/>
        <v>-9.0627213745737259E-4</v>
      </c>
      <c r="G367" s="20">
        <f t="shared" si="62"/>
        <v>-0.90627213745737267</v>
      </c>
      <c r="H367" s="1">
        <f t="shared" si="64"/>
        <v>6.2649773884584646E-5</v>
      </c>
      <c r="I367" s="8">
        <f t="shared" si="66"/>
        <v>89.653979445306319</v>
      </c>
      <c r="J367" s="8">
        <f t="shared" si="67"/>
        <v>17.652985264790605</v>
      </c>
    </row>
    <row r="368" spans="1:10" x14ac:dyDescent="0.2">
      <c r="A368" s="8">
        <f t="shared" si="68"/>
        <v>29.249999999999854</v>
      </c>
      <c r="B368" s="9">
        <f t="shared" si="59"/>
        <v>1974.0956100432263</v>
      </c>
      <c r="C368" s="9">
        <f t="shared" si="60"/>
        <v>2833.5924663237929</v>
      </c>
      <c r="D368" s="48">
        <f t="shared" si="58"/>
        <v>1974.0956100432263</v>
      </c>
      <c r="E368" s="8">
        <f t="shared" si="61"/>
        <v>25.487110761447283</v>
      </c>
      <c r="F368" s="32">
        <f t="shared" si="65"/>
        <v>-9.0811879159251893E-4</v>
      </c>
      <c r="G368" s="20">
        <f t="shared" si="62"/>
        <v>-0.90811879159251885</v>
      </c>
      <c r="H368" s="1">
        <f t="shared" si="64"/>
        <v>6.2756124647841982E-5</v>
      </c>
      <c r="I368" s="8">
        <f t="shared" si="66"/>
        <v>89.976312251103536</v>
      </c>
      <c r="J368" s="8">
        <f t="shared" si="67"/>
        <v>16.645975140853679</v>
      </c>
    </row>
    <row r="369" spans="1:10" x14ac:dyDescent="0.2">
      <c r="A369" s="8">
        <f t="shared" si="68"/>
        <v>29.333333333333186</v>
      </c>
      <c r="B369" s="9">
        <f t="shared" si="59"/>
        <v>2001.1345587737007</v>
      </c>
      <c r="C369" s="9">
        <f t="shared" si="60"/>
        <v>2838.4342328253447</v>
      </c>
      <c r="D369" s="48">
        <f t="shared" si="58"/>
        <v>2001.1345587737007</v>
      </c>
      <c r="E369" s="8">
        <f t="shared" si="61"/>
        <v>25.530660649347869</v>
      </c>
      <c r="F369" s="32">
        <f t="shared" si="65"/>
        <v>-9.0986569228743684E-4</v>
      </c>
      <c r="G369" s="20">
        <f t="shared" si="62"/>
        <v>-0.90986569228743686</v>
      </c>
      <c r="H369" s="1">
        <f t="shared" si="64"/>
        <v>6.2856170058424966E-5</v>
      </c>
      <c r="I369" s="8">
        <f t="shared" si="66"/>
        <v>90.280162753190666</v>
      </c>
      <c r="J369" s="8">
        <f t="shared" si="67"/>
        <v>15.631514773192993</v>
      </c>
    </row>
    <row r="370" spans="1:10" x14ac:dyDescent="0.2">
      <c r="A370" s="8">
        <f t="shared" si="68"/>
        <v>29.416666666666519</v>
      </c>
      <c r="B370" s="9">
        <f t="shared" si="59"/>
        <v>2028.2618599426235</v>
      </c>
      <c r="C370" s="9">
        <f t="shared" si="60"/>
        <v>2842.9705990026323</v>
      </c>
      <c r="D370" s="48">
        <f t="shared" si="58"/>
        <v>2028.2618599426235</v>
      </c>
      <c r="E370" s="8">
        <f t="shared" si="61"/>
        <v>25.571463574981227</v>
      </c>
      <c r="F370" s="32">
        <f t="shared" si="65"/>
        <v>-9.1151166625341891E-4</v>
      </c>
      <c r="G370" s="20">
        <f t="shared" si="62"/>
        <v>-0.91151166625341884</v>
      </c>
      <c r="H370" s="1">
        <f t="shared" si="64"/>
        <v>6.2949872033267248E-5</v>
      </c>
      <c r="I370" s="8">
        <f t="shared" si="66"/>
        <v>90.56530135707753</v>
      </c>
      <c r="J370" s="8">
        <f t="shared" si="67"/>
        <v>14.610030267383145</v>
      </c>
    </row>
    <row r="371" spans="1:10" x14ac:dyDescent="0.2">
      <c r="A371" s="8">
        <f t="shared" si="68"/>
        <v>29.499999999999851</v>
      </c>
      <c r="B371" s="9">
        <f t="shared" si="59"/>
        <v>2055.4718672608838</v>
      </c>
      <c r="C371" s="9">
        <f t="shared" si="60"/>
        <v>2847.1995225513724</v>
      </c>
      <c r="D371" s="48">
        <f t="shared" si="58"/>
        <v>2055.4718672608838</v>
      </c>
      <c r="E371" s="8">
        <f t="shared" si="61"/>
        <v>25.60950116858033</v>
      </c>
      <c r="F371" s="32">
        <f t="shared" si="65"/>
        <v>-9.1305560311952553E-4</v>
      </c>
      <c r="G371" s="20">
        <f t="shared" si="62"/>
        <v>-0.91305560311952549</v>
      </c>
      <c r="H371" s="1">
        <f t="shared" si="64"/>
        <v>6.3037194802873105E-5</v>
      </c>
      <c r="I371" s="8">
        <f t="shared" si="66"/>
        <v>90.831511553309184</v>
      </c>
      <c r="J371" s="8">
        <f t="shared" si="67"/>
        <v>13.581955491014041</v>
      </c>
    </row>
    <row r="372" spans="1:10" x14ac:dyDescent="0.2">
      <c r="A372" s="8">
        <f t="shared" si="68"/>
        <v>29.583333333333183</v>
      </c>
      <c r="B372" s="9">
        <f t="shared" si="59"/>
        <v>2082.7588714926092</v>
      </c>
      <c r="C372" s="9">
        <f t="shared" si="60"/>
        <v>2851.1190924341904</v>
      </c>
      <c r="D372" s="48">
        <f t="shared" si="58"/>
        <v>2082.7588714926092</v>
      </c>
      <c r="E372" s="8">
        <f t="shared" si="61"/>
        <v>25.644756241075157</v>
      </c>
      <c r="F372" s="32">
        <f t="shared" si="65"/>
        <v>-9.1449645699861679E-4</v>
      </c>
      <c r="G372" s="20">
        <f t="shared" si="62"/>
        <v>-0.91449645699861681</v>
      </c>
      <c r="H372" s="1">
        <f t="shared" si="64"/>
        <v>6.3118104940737091E-5</v>
      </c>
      <c r="I372" s="8">
        <f t="shared" si="66"/>
        <v>91.078590243555851</v>
      </c>
      <c r="J372" s="8">
        <f t="shared" si="67"/>
        <v>12.547731632420897</v>
      </c>
    </row>
    <row r="373" spans="1:10" x14ac:dyDescent="0.2">
      <c r="A373" s="8">
        <f t="shared" si="68"/>
        <v>29.666666666666515</v>
      </c>
      <c r="B373" s="9">
        <f t="shared" si="59"/>
        <v>2110.1171045249721</v>
      </c>
      <c r="C373" s="9">
        <f t="shared" si="60"/>
        <v>2854.7275310087357</v>
      </c>
      <c r="D373" s="48">
        <f t="shared" si="58"/>
        <v>2110.1171045249721</v>
      </c>
      <c r="E373" s="8">
        <f t="shared" si="61"/>
        <v>25.677212803234287</v>
      </c>
      <c r="F373" s="32">
        <f t="shared" si="65"/>
        <v>-9.1583324796879091E-4</v>
      </c>
      <c r="G373" s="20">
        <f t="shared" si="62"/>
        <v>-0.91583324796879095</v>
      </c>
      <c r="H373" s="1">
        <f t="shared" si="64"/>
        <v>6.319257139089658E-5</v>
      </c>
      <c r="I373" s="8">
        <f t="shared" si="66"/>
        <v>91.306348048176204</v>
      </c>
      <c r="J373" s="8">
        <f t="shared" si="67"/>
        <v>11.50780674486766</v>
      </c>
    </row>
    <row r="374" spans="1:10" x14ac:dyDescent="0.2">
      <c r="A374" s="8">
        <f t="shared" si="68"/>
        <v>29.749999999999847</v>
      </c>
      <c r="B374" s="9">
        <f t="shared" si="59"/>
        <v>2137.5407435273837</v>
      </c>
      <c r="C374" s="9">
        <f t="shared" si="60"/>
        <v>2858.0231960169785</v>
      </c>
      <c r="D374" s="48">
        <f t="shared" si="58"/>
        <v>2137.5407435273837</v>
      </c>
      <c r="E374" s="8">
        <f t="shared" si="61"/>
        <v>25.706856083557877</v>
      </c>
      <c r="F374" s="32">
        <f t="shared" si="65"/>
        <v>-9.170650634670529E-4</v>
      </c>
      <c r="G374" s="20">
        <f t="shared" si="62"/>
        <v>-0.91706506346705297</v>
      </c>
      <c r="H374" s="1">
        <f t="shared" si="64"/>
        <v>6.3260565493589212E-5</v>
      </c>
      <c r="I374" s="8">
        <f t="shared" si="66"/>
        <v>91.514609594490054</v>
      </c>
      <c r="J374" s="8">
        <f t="shared" si="67"/>
        <v>10.462635277009879</v>
      </c>
    </row>
    <row r="375" spans="1:10" x14ac:dyDescent="0.2">
      <c r="A375" s="8">
        <f t="shared" si="68"/>
        <v>29.833333333333179</v>
      </c>
      <c r="B375" s="9">
        <f t="shared" si="59"/>
        <v>2165.023915194181</v>
      </c>
      <c r="C375" s="9">
        <f t="shared" si="60"/>
        <v>2861.0045824317012</v>
      </c>
      <c r="D375" s="48">
        <f t="shared" si="58"/>
        <v>2165.023915194181</v>
      </c>
      <c r="E375" s="8">
        <f t="shared" si="61"/>
        <v>25.733672544886172</v>
      </c>
      <c r="F375" s="32">
        <f t="shared" si="65"/>
        <v>-9.1819105959221024E-4</v>
      </c>
      <c r="G375" s="20">
        <f t="shared" si="62"/>
        <v>-0.91819105959221015</v>
      </c>
      <c r="H375" s="1">
        <f t="shared" si="64"/>
        <v>6.3322061008988281E-5</v>
      </c>
      <c r="I375" s="8">
        <f t="shared" si="66"/>
        <v>91.703213785040305</v>
      </c>
      <c r="J375" s="8">
        <f t="shared" si="67"/>
        <v>9.4126775905050444</v>
      </c>
    </row>
    <row r="376" spans="1:10" x14ac:dyDescent="0.2">
      <c r="A376" s="8">
        <f t="shared" si="68"/>
        <v>29.916666666666512</v>
      </c>
      <c r="B376" s="9">
        <f t="shared" si="59"/>
        <v>2192.5607000647019</v>
      </c>
      <c r="C376" s="9">
        <f t="shared" si="60"/>
        <v>2863.6703241564637</v>
      </c>
      <c r="D376" s="48">
        <f t="shared" si="58"/>
        <v>2192.5607000647019</v>
      </c>
      <c r="E376" s="8">
        <f t="shared" si="61"/>
        <v>25.757649899690069</v>
      </c>
      <c r="F376" s="32">
        <f t="shared" si="65"/>
        <v>-9.1921046231419003E-4</v>
      </c>
      <c r="G376" s="20">
        <f t="shared" si="62"/>
        <v>-0.91921046231419001</v>
      </c>
      <c r="H376" s="1">
        <f t="shared" si="64"/>
        <v>6.3377034138991994E-5</v>
      </c>
      <c r="I376" s="8">
        <f t="shared" si="66"/>
        <v>91.872014045169919</v>
      </c>
      <c r="J376" s="8">
        <f t="shared" si="67"/>
        <v>8.3583994656781684</v>
      </c>
    </row>
    <row r="377" spans="1:10" x14ac:dyDescent="0.2">
      <c r="A377" s="8">
        <f t="shared" si="68"/>
        <v>29.999999999999844</v>
      </c>
      <c r="B377" s="9">
        <f t="shared" si="59"/>
        <v>2220.145136914447</v>
      </c>
      <c r="C377" s="9">
        <f t="shared" si="60"/>
        <v>2866.0191955756004</v>
      </c>
      <c r="D377" s="48">
        <f t="shared" si="58"/>
        <v>2220.145136914447</v>
      </c>
      <c r="E377" s="8">
        <f t="shared" si="61"/>
        <v>25.778777124012741</v>
      </c>
      <c r="F377" s="32">
        <f t="shared" si="65"/>
        <v>-9.2012256858716823E-4</v>
      </c>
      <c r="G377" s="20">
        <f t="shared" si="62"/>
        <v>-0.92012256858716823</v>
      </c>
      <c r="H377" s="1">
        <f t="shared" si="64"/>
        <v>6.3425463547044293E-5</v>
      </c>
      <c r="I377" s="8">
        <f t="shared" si="66"/>
        <v>92.020878549288653</v>
      </c>
      <c r="J377" s="8">
        <f t="shared" si="67"/>
        <v>7.3002715961873923</v>
      </c>
    </row>
    <row r="378" spans="1:10" x14ac:dyDescent="0.2">
      <c r="A378" s="8">
        <f t="shared" si="68"/>
        <v>30.083333333333176</v>
      </c>
      <c r="B378" s="9">
        <f t="shared" si="59"/>
        <v>2247.771227210847</v>
      </c>
      <c r="C378" s="9">
        <f t="shared" si="60"/>
        <v>2868.0501129510958</v>
      </c>
      <c r="D378" s="48">
        <f t="shared" si="58"/>
        <v>2247.771227210847</v>
      </c>
      <c r="E378" s="8">
        <f t="shared" si="61"/>
        <v>25.797044470034042</v>
      </c>
      <c r="F378" s="32">
        <f t="shared" si="65"/>
        <v>-9.2092674736409799E-4</v>
      </c>
      <c r="G378" s="20">
        <f t="shared" si="62"/>
        <v>-0.92092674736409808</v>
      </c>
      <c r="H378" s="1">
        <f t="shared" si="64"/>
        <v>6.3467330375966866E-5</v>
      </c>
      <c r="I378" s="8">
        <f t="shared" si="66"/>
        <v>92.149690425255187</v>
      </c>
      <c r="J378" s="8">
        <f t="shared" si="67"/>
        <v>6.2387690736687835</v>
      </c>
    </row>
    <row r="379" spans="1:10" x14ac:dyDescent="0.2">
      <c r="A379" s="8">
        <f t="shared" si="68"/>
        <v>30.166666666666508</v>
      </c>
      <c r="B379" s="9">
        <f t="shared" si="59"/>
        <v>2275.4329396269959</v>
      </c>
      <c r="C379" s="9">
        <f t="shared" si="60"/>
        <v>2869.7621356634804</v>
      </c>
      <c r="D379" s="48">
        <f t="shared" si="58"/>
        <v>2275.4329396269959</v>
      </c>
      <c r="E379" s="8">
        <f t="shared" si="61"/>
        <v>25.81244347723187</v>
      </c>
      <c r="F379" s="32">
        <f t="shared" si="65"/>
        <v>-9.2162244051045069E-4</v>
      </c>
      <c r="G379" s="20">
        <f t="shared" si="62"/>
        <v>-0.92162244051045061</v>
      </c>
      <c r="H379" s="1">
        <f t="shared" si="64"/>
        <v>6.3502618263784274E-5</v>
      </c>
      <c r="I379" s="8">
        <f t="shared" si="66"/>
        <v>92.25834793635326</v>
      </c>
      <c r="J379" s="8">
        <f t="shared" si="67"/>
        <v>5.1743708633709025</v>
      </c>
    </row>
    <row r="380" spans="1:10" x14ac:dyDescent="0.2">
      <c r="A380" s="8">
        <f t="shared" si="68"/>
        <v>30.24999999999984</v>
      </c>
      <c r="B380" s="9">
        <f t="shared" si="59"/>
        <v>2303.124214606551</v>
      </c>
      <c r="C380" s="9">
        <f t="shared" si="60"/>
        <v>2871.154467294205</v>
      </c>
      <c r="D380" s="48">
        <f t="shared" si="58"/>
        <v>2303.124214606551</v>
      </c>
      <c r="E380" s="8">
        <f t="shared" si="61"/>
        <v>25.824966982117758</v>
      </c>
      <c r="F380" s="32">
        <f t="shared" si="65"/>
        <v>-9.2220916361517339E-4</v>
      </c>
      <c r="G380" s="20">
        <f t="shared" si="62"/>
        <v>-0.92220916361517336</v>
      </c>
      <c r="H380" s="1">
        <f t="shared" si="64"/>
        <v>6.3531313357526408E-5</v>
      </c>
      <c r="I380" s="8">
        <f t="shared" si="66"/>
        <v>92.346764640395762</v>
      </c>
      <c r="J380" s="8">
        <f t="shared" si="67"/>
        <v>4.1075592718181086</v>
      </c>
    </row>
    <row r="381" spans="1:10" x14ac:dyDescent="0.2">
      <c r="A381" s="8">
        <f t="shared" si="68"/>
        <v>30.333333333333172</v>
      </c>
      <c r="B381" s="9">
        <f t="shared" si="59"/>
        <v>2330.8389689728797</v>
      </c>
      <c r="C381" s="9">
        <f t="shared" si="60"/>
        <v>2872.2264565472551</v>
      </c>
      <c r="D381" s="48">
        <f t="shared" si="58"/>
        <v>2330.8389689728797</v>
      </c>
      <c r="E381" s="8">
        <f t="shared" si="61"/>
        <v>25.834609126526416</v>
      </c>
      <c r="F381" s="32">
        <f t="shared" si="65"/>
        <v>-9.2268650669711258E-4</v>
      </c>
      <c r="G381" s="20">
        <f t="shared" si="62"/>
        <v>-0.92268650669711261</v>
      </c>
      <c r="H381" s="1">
        <f t="shared" si="64"/>
        <v>6.3553404324993577E-5</v>
      </c>
      <c r="I381" s="8">
        <f t="shared" si="66"/>
        <v>92.414869525547203</v>
      </c>
      <c r="J381" s="8">
        <f t="shared" si="67"/>
        <v>3.0388194075668427</v>
      </c>
    </row>
    <row r="382" spans="1:10" x14ac:dyDescent="0.2">
      <c r="A382" s="8">
        <f t="shared" si="68"/>
        <v>30.416666666666504</v>
      </c>
      <c r="B382" s="9">
        <f t="shared" si="59"/>
        <v>2358.5711005754138</v>
      </c>
      <c r="C382" s="9">
        <f t="shared" si="60"/>
        <v>2872.9775980080999</v>
      </c>
      <c r="D382" s="48">
        <f t="shared" si="58"/>
        <v>2358.5711005754138</v>
      </c>
      <c r="E382" s="8">
        <f t="shared" si="61"/>
        <v>25.841365364442222</v>
      </c>
      <c r="F382" s="32">
        <f t="shared" si="65"/>
        <v>-9.2305413480535403E-4</v>
      </c>
      <c r="G382" s="20">
        <f t="shared" si="62"/>
        <v>-0.92305413480535403</v>
      </c>
      <c r="H382" s="1">
        <f t="shared" si="64"/>
        <v>6.3568882364472556E-5</v>
      </c>
      <c r="I382" s="8">
        <f t="shared" si="66"/>
        <v>92.46260712251356</v>
      </c>
      <c r="J382" s="8">
        <f t="shared" si="67"/>
        <v>1.9686386361410748</v>
      </c>
    </row>
    <row r="383" spans="1:10" x14ac:dyDescent="0.2">
      <c r="A383" s="8">
        <f t="shared" si="68"/>
        <v>30.499999999999837</v>
      </c>
      <c r="B383" s="9">
        <f t="shared" si="59"/>
        <v>2386.3144929660771</v>
      </c>
      <c r="C383" s="9">
        <f t="shared" si="60"/>
        <v>2873.4075327383935</v>
      </c>
      <c r="D383" s="48">
        <f t="shared" si="58"/>
        <v>2386.3144929660771</v>
      </c>
      <c r="E383" s="8">
        <f t="shared" si="61"/>
        <v>25.845232467348332</v>
      </c>
      <c r="F383" s="32">
        <f t="shared" si="65"/>
        <v>-9.2331178851216898E-4</v>
      </c>
      <c r="G383" s="20">
        <f t="shared" si="62"/>
        <v>-0.923311788512169</v>
      </c>
      <c r="H383" s="1">
        <f t="shared" si="64"/>
        <v>6.3577741212393334E-5</v>
      </c>
      <c r="I383" s="8">
        <f t="shared" si="66"/>
        <v>92.489937592808005</v>
      </c>
      <c r="J383" s="8">
        <f t="shared" si="67"/>
        <v>0.89750603025171638</v>
      </c>
    </row>
    <row r="384" spans="1:10" x14ac:dyDescent="0.2">
      <c r="A384" s="8">
        <f t="shared" si="68"/>
        <v>30.583333333333169</v>
      </c>
      <c r="B384" s="9">
        <f t="shared" si="59"/>
        <v>2414.0630200985729</v>
      </c>
      <c r="C384" s="9">
        <f t="shared" si="60"/>
        <v>2873.5160487051808</v>
      </c>
      <c r="D384" s="48">
        <f t="shared" si="58"/>
        <v>2414.0630200985729</v>
      </c>
      <c r="E384" s="8">
        <f t="shared" si="61"/>
        <v>25.846208528087214</v>
      </c>
      <c r="F384" s="32">
        <f t="shared" si="65"/>
        <v>-9.2345928429748514E-4</v>
      </c>
      <c r="G384" s="20">
        <f t="shared" si="62"/>
        <v>-0.92345928429748514</v>
      </c>
      <c r="H384" s="1">
        <f t="shared" si="64"/>
        <v>6.3579977148918321E-5</v>
      </c>
      <c r="I384" s="8">
        <f t="shared" si="66"/>
        <v>92.496836792861828</v>
      </c>
      <c r="J384" s="8">
        <f t="shared" si="67"/>
        <v>-0.17408818358005673</v>
      </c>
    </row>
    <row r="385" spans="1:10" x14ac:dyDescent="0.2">
      <c r="A385" s="8">
        <f t="shared" si="68"/>
        <v>30.666666666666501</v>
      </c>
      <c r="B385" s="9">
        <f t="shared" si="59"/>
        <v>2441.8105510432574</v>
      </c>
      <c r="C385" s="9">
        <f t="shared" si="60"/>
        <v>2873.3030810436999</v>
      </c>
      <c r="D385" s="48">
        <f t="shared" si="58"/>
        <v>2441.8105510432574</v>
      </c>
      <c r="E385" s="8">
        <f t="shared" si="61"/>
        <v>25.844292963224483</v>
      </c>
      <c r="F385" s="32">
        <f t="shared" si="65"/>
        <v>-9.2349651482402629E-4</v>
      </c>
      <c r="G385" s="20">
        <f t="shared" si="62"/>
        <v>-0.92349651482402639</v>
      </c>
      <c r="H385" s="1">
        <f t="shared" si="64"/>
        <v>6.3575589001457945E-5</v>
      </c>
      <c r="I385" s="8">
        <f t="shared" si="66"/>
        <v>92.483296313811422</v>
      </c>
      <c r="J385" s="8">
        <f t="shared" si="67"/>
        <v>-1.245653180863993</v>
      </c>
    </row>
    <row r="386" spans="1:10" x14ac:dyDescent="0.2">
      <c r="A386" s="8">
        <f t="shared" si="68"/>
        <v>30.749999999999833</v>
      </c>
      <c r="B386" s="9">
        <f t="shared" si="59"/>
        <v>2469.5509547102888</v>
      </c>
      <c r="C386" s="9">
        <f t="shared" si="60"/>
        <v>2872.7687121532122</v>
      </c>
      <c r="D386" s="48">
        <f t="shared" si="58"/>
        <v>2469.5509547102888</v>
      </c>
      <c r="E386" s="8">
        <f t="shared" si="61"/>
        <v>25.839486513910817</v>
      </c>
      <c r="F386" s="32">
        <f t="shared" si="65"/>
        <v>-9.2342344910250652E-4</v>
      </c>
      <c r="G386" s="20">
        <f t="shared" si="62"/>
        <v>-0.92342344910250662</v>
      </c>
      <c r="H386" s="1">
        <f t="shared" si="64"/>
        <v>6.356457814610818E-5</v>
      </c>
      <c r="I386" s="8">
        <f t="shared" si="66"/>
        <v>92.449323496854618</v>
      </c>
      <c r="J386" s="8">
        <f t="shared" si="67"/>
        <v>-2.3166980963068284</v>
      </c>
    </row>
    <row r="387" spans="1:10" x14ac:dyDescent="0.2">
      <c r="A387" s="8">
        <f t="shared" si="68"/>
        <v>30.833333333333165</v>
      </c>
      <c r="B387" s="9">
        <f t="shared" si="59"/>
        <v>2497.2781045737083</v>
      </c>
      <c r="C387" s="9">
        <f t="shared" si="60"/>
        <v>2871.9131716256338</v>
      </c>
      <c r="D387" s="48">
        <f t="shared" si="58"/>
        <v>2497.2781045737083</v>
      </c>
      <c r="E387" s="8">
        <f t="shared" si="61"/>
        <v>25.831791245240076</v>
      </c>
      <c r="F387" s="32">
        <f t="shared" si="65"/>
        <v>-9.2324013254649817E-4</v>
      </c>
      <c r="G387" s="20">
        <f t="shared" si="62"/>
        <v>-0.92324013254649817</v>
      </c>
      <c r="H387" s="1">
        <f t="shared" si="64"/>
        <v>6.3546948507007967E-5</v>
      </c>
      <c r="I387" s="8">
        <f t="shared" si="66"/>
        <v>92.394941424132199</v>
      </c>
      <c r="J387" s="8">
        <f t="shared" si="67"/>
        <v>-3.3867325811591344</v>
      </c>
    </row>
    <row r="388" spans="1:10" x14ac:dyDescent="0.2">
      <c r="A388" s="8">
        <f t="shared" si="68"/>
        <v>30.916666666666497</v>
      </c>
      <c r="B388" s="9">
        <f t="shared" si="59"/>
        <v>2524.9858833891199</v>
      </c>
      <c r="C388" s="9">
        <f t="shared" si="60"/>
        <v>2870.7368360070864</v>
      </c>
      <c r="D388" s="48">
        <f t="shared" si="58"/>
        <v>2524.9858833891199</v>
      </c>
      <c r="E388" s="8">
        <f t="shared" si="61"/>
        <v>25.821210544104488</v>
      </c>
      <c r="F388" s="32">
        <f t="shared" si="65"/>
        <v>-9.2294668691682801E-4</v>
      </c>
      <c r="G388" s="20">
        <f t="shared" si="62"/>
        <v>-0.92294668691682802</v>
      </c>
      <c r="H388" s="1">
        <f t="shared" si="64"/>
        <v>6.3522706553615886E-5</v>
      </c>
      <c r="I388" s="8">
        <f t="shared" si="66"/>
        <v>92.320188885153399</v>
      </c>
      <c r="J388" s="8">
        <f t="shared" si="67"/>
        <v>-4.4552673595980483</v>
      </c>
    </row>
    <row r="389" spans="1:10" x14ac:dyDescent="0.2">
      <c r="A389" s="8">
        <f t="shared" si="68"/>
        <v>30.999999999999829</v>
      </c>
      <c r="B389" s="9">
        <f t="shared" si="59"/>
        <v>2552.6681878976378</v>
      </c>
      <c r="C389" s="9">
        <f t="shared" si="60"/>
        <v>2869.2402283928272</v>
      </c>
      <c r="D389" s="48">
        <f t="shared" si="58"/>
        <v>2552.6681878976378</v>
      </c>
      <c r="E389" s="8">
        <f t="shared" si="61"/>
        <v>25.807749115551239</v>
      </c>
      <c r="F389" s="32">
        <f t="shared" si="65"/>
        <v>-9.2254331015559398E-4</v>
      </c>
      <c r="G389" s="20">
        <f t="shared" si="62"/>
        <v>-0.92254331015559399</v>
      </c>
      <c r="H389" s="1">
        <f t="shared" si="64"/>
        <v>6.3491861295908014E-5</v>
      </c>
      <c r="I389" s="8">
        <f t="shared" si="66"/>
        <v>92.225120318846905</v>
      </c>
      <c r="J389" s="8">
        <f t="shared" si="67"/>
        <v>-5.5218147830037871</v>
      </c>
    </row>
    <row r="390" spans="1:10" x14ac:dyDescent="0.2">
      <c r="A390" s="8">
        <f t="shared" si="68"/>
        <v>31.083333333333162</v>
      </c>
      <c r="B390" s="9">
        <f t="shared" si="59"/>
        <v>2580.3189335088118</v>
      </c>
      <c r="C390" s="9">
        <f t="shared" si="60"/>
        <v>2867.4240178563623</v>
      </c>
      <c r="D390" s="48">
        <f t="shared" si="58"/>
        <v>2580.3189335088118</v>
      </c>
      <c r="E390" s="8">
        <f t="shared" si="61"/>
        <v>25.791412977647528</v>
      </c>
      <c r="F390" s="32">
        <f t="shared" si="65"/>
        <v>-9.2203027611013281E-4</v>
      </c>
      <c r="G390" s="20">
        <f t="shared" si="62"/>
        <v>-0.92203027611013288</v>
      </c>
      <c r="H390" s="1">
        <f t="shared" si="64"/>
        <v>6.3454424277500183E-5</v>
      </c>
      <c r="I390" s="8">
        <f t="shared" si="66"/>
        <v>92.109805731381485</v>
      </c>
      <c r="J390" s="8">
        <f t="shared" si="67"/>
        <v>-6.5858893809942902</v>
      </c>
    </row>
    <row r="391" spans="1:10" x14ac:dyDescent="0.2">
      <c r="A391" s="8">
        <f t="shared" si="68"/>
        <v>31.166666666666494</v>
      </c>
      <c r="B391" s="9">
        <f t="shared" si="59"/>
        <v>2607.9320589552908</v>
      </c>
      <c r="C391" s="9">
        <f t="shared" si="60"/>
        <v>2865.2890187138814</v>
      </c>
      <c r="D391" s="48">
        <f t="shared" si="58"/>
        <v>2607.9320589552908</v>
      </c>
      <c r="E391" s="8">
        <f t="shared" si="61"/>
        <v>25.772209454864452</v>
      </c>
      <c r="F391" s="32">
        <f t="shared" si="65"/>
        <v>-9.2140793414750551E-4</v>
      </c>
      <c r="G391" s="20">
        <f t="shared" si="62"/>
        <v>-0.92140793414750544</v>
      </c>
      <c r="H391" s="1">
        <f t="shared" si="64"/>
        <v>6.3410409566700464E-5</v>
      </c>
      <c r="I391" s="8">
        <f t="shared" si="66"/>
        <v>91.97433058996242</v>
      </c>
      <c r="J391" s="8">
        <f t="shared" si="67"/>
        <v>-7.647008408092363</v>
      </c>
    </row>
    <row r="392" spans="1:10" x14ac:dyDescent="0.2">
      <c r="A392" s="8">
        <f t="shared" si="68"/>
        <v>31.249999999999826</v>
      </c>
      <c r="B392" s="9">
        <f t="shared" si="59"/>
        <v>2635.5015309120558</v>
      </c>
      <c r="C392" s="9">
        <f t="shared" si="60"/>
        <v>2862.8361896254983</v>
      </c>
      <c r="D392" s="48">
        <f t="shared" si="58"/>
        <v>2635.5015309120558</v>
      </c>
      <c r="E392" s="8">
        <f t="shared" si="61"/>
        <v>25.750147169992982</v>
      </c>
      <c r="F392" s="32">
        <f t="shared" si="65"/>
        <v>-9.2067670866030399E-4</v>
      </c>
      <c r="G392" s="20">
        <f t="shared" si="62"/>
        <v>-0.92067670866030393</v>
      </c>
      <c r="H392" s="1">
        <f t="shared" si="64"/>
        <v>6.3359833745499616E-5</v>
      </c>
      <c r="I392" s="8">
        <f t="shared" si="66"/>
        <v>91.818795692870907</v>
      </c>
      <c r="J392" s="8">
        <f t="shared" si="67"/>
        <v>-8.7046923849132707</v>
      </c>
    </row>
    <row r="393" spans="1:10" x14ac:dyDescent="0.2">
      <c r="A393" s="8">
        <f t="shared" si="68"/>
        <v>31.333333333333158</v>
      </c>
      <c r="B393" s="9">
        <f t="shared" si="59"/>
        <v>2663.0213485731465</v>
      </c>
      <c r="C393" s="9">
        <f t="shared" si="60"/>
        <v>2860.066632535094</v>
      </c>
      <c r="D393" s="48">
        <f t="shared" si="58"/>
        <v>2663.0213485731465</v>
      </c>
      <c r="E393" s="8">
        <f t="shared" si="61"/>
        <v>25.725236034608255</v>
      </c>
      <c r="F393" s="32">
        <f t="shared" si="65"/>
        <v>-9.1983709846481059E-4</v>
      </c>
      <c r="G393" s="20">
        <f t="shared" si="62"/>
        <v>-0.91983709846481065</v>
      </c>
      <c r="H393" s="1">
        <f t="shared" si="64"/>
        <v>6.3302715896508454E-5</v>
      </c>
      <c r="I393" s="8">
        <f t="shared" si="66"/>
        <v>91.643317016074235</v>
      </c>
      <c r="J393" s="8">
        <f t="shared" si="67"/>
        <v>-9.7584656327778276</v>
      </c>
    </row>
    <row r="394" spans="1:10" x14ac:dyDescent="0.2">
      <c r="A394" s="8">
        <f t="shared" si="68"/>
        <v>31.41666666666649</v>
      </c>
      <c r="B394" s="9">
        <f t="shared" si="59"/>
        <v>2690.4855481789036</v>
      </c>
      <c r="C394" s="9">
        <f t="shared" si="60"/>
        <v>2856.9815914509109</v>
      </c>
      <c r="D394" s="48">
        <f t="shared" si="58"/>
        <v>2690.4855481789036</v>
      </c>
      <c r="E394" s="8">
        <f t="shared" si="61"/>
        <v>25.697487238101481</v>
      </c>
      <c r="F394" s="32">
        <f t="shared" si="65"/>
        <v>-9.1888967609278179E-4</v>
      </c>
      <c r="G394" s="20">
        <f t="shared" si="62"/>
        <v>-0.91888967609278183</v>
      </c>
      <c r="H394" s="1">
        <f t="shared" si="64"/>
        <v>6.3239077587854553E-5</v>
      </c>
      <c r="I394" s="8">
        <f t="shared" si="66"/>
        <v>91.448025536793125</v>
      </c>
      <c r="J394" s="8">
        <f t="shared" si="67"/>
        <v>-10.807856800676483</v>
      </c>
    </row>
    <row r="395" spans="1:10" x14ac:dyDescent="0.2">
      <c r="A395" s="8">
        <f t="shared" si="68"/>
        <v>31.499999999999822</v>
      </c>
      <c r="B395" s="9">
        <f t="shared" si="59"/>
        <v>2717.8882074868861</v>
      </c>
      <c r="C395" s="9">
        <f t="shared" si="60"/>
        <v>2853.5824510693374</v>
      </c>
      <c r="D395" s="48">
        <f t="shared" si="58"/>
        <v>2717.8882074868861</v>
      </c>
      <c r="E395" s="8">
        <f t="shared" si="61"/>
        <v>25.666913235301379</v>
      </c>
      <c r="F395" s="32">
        <f t="shared" si="65"/>
        <v>-9.1783508697835441E-4</v>
      </c>
      <c r="G395" s="20">
        <f t="shared" si="62"/>
        <v>-0.91783508697835448</v>
      </c>
      <c r="H395" s="1">
        <f t="shared" si="64"/>
        <v>6.3168942856051577E-5</v>
      </c>
      <c r="I395" s="8">
        <f t="shared" si="66"/>
        <v>91.233067034470764</v>
      </c>
      <c r="J395" s="8">
        <f t="shared" si="67"/>
        <v>-11.852399383533756</v>
      </c>
    </row>
    <row r="396" spans="1:10" x14ac:dyDescent="0.2">
      <c r="A396" s="8">
        <f t="shared" si="68"/>
        <v>31.583333333333155</v>
      </c>
      <c r="B396" s="9">
        <f t="shared" si="59"/>
        <v>2745.2234501797529</v>
      </c>
      <c r="C396" s="9">
        <f t="shared" si="60"/>
        <v>2849.8707352446554</v>
      </c>
      <c r="D396" s="48">
        <f t="shared" si="58"/>
        <v>2745.2234501797529</v>
      </c>
      <c r="E396" s="8">
        <f t="shared" si="61"/>
        <v>25.633527732710139</v>
      </c>
      <c r="F396" s="32">
        <f t="shared" si="65"/>
        <v>-9.1667404854179008E-4</v>
      </c>
      <c r="G396" s="20">
        <f t="shared" si="62"/>
        <v>-0.91667404854179013</v>
      </c>
      <c r="H396" s="1">
        <f t="shared" si="64"/>
        <v>6.3092338186856976E-5</v>
      </c>
      <c r="I396" s="8">
        <f t="shared" si="66"/>
        <v>90.998601869643522</v>
      </c>
      <c r="J396" s="8">
        <f t="shared" si="67"/>
        <v>-12.891632230749412</v>
      </c>
    </row>
    <row r="397" spans="1:10" x14ac:dyDescent="0.2">
      <c r="A397" s="8">
        <f t="shared" si="68"/>
        <v>31.666666666666487</v>
      </c>
      <c r="B397" s="9">
        <f t="shared" si="59"/>
        <v>2772.4854502035655</v>
      </c>
      <c r="C397" s="9">
        <f t="shared" si="60"/>
        <v>2845.8481053078153</v>
      </c>
      <c r="D397" s="48">
        <f t="shared" si="58"/>
        <v>2772.4854502035655</v>
      </c>
      <c r="E397" s="8">
        <f t="shared" si="61"/>
        <v>25.597345673381422</v>
      </c>
      <c r="F397" s="32">
        <f t="shared" si="65"/>
        <v>-9.1540734917201132E-4</v>
      </c>
      <c r="G397" s="20">
        <f t="shared" si="62"/>
        <v>-0.91540734917201139</v>
      </c>
      <c r="H397" s="1">
        <f t="shared" si="64"/>
        <v>6.3009292494136394E-5</v>
      </c>
      <c r="I397" s="8">
        <f t="shared" si="66"/>
        <v>90.744804741267842</v>
      </c>
      <c r="J397" s="8">
        <f t="shared" si="67"/>
        <v>-13.925100044022889</v>
      </c>
    </row>
    <row r="398" spans="1:10" x14ac:dyDescent="0.2">
      <c r="A398" s="8">
        <f t="shared" si="68"/>
        <v>31.749999999999819</v>
      </c>
      <c r="B398" s="9">
        <f t="shared" si="59"/>
        <v>2799.668436030136</v>
      </c>
      <c r="C398" s="9">
        <f t="shared" si="60"/>
        <v>2841.5163582375963</v>
      </c>
      <c r="D398" s="48">
        <f t="shared" si="58"/>
        <v>2799.668436030136</v>
      </c>
      <c r="E398" s="8">
        <f t="shared" si="61"/>
        <v>25.558383220470638</v>
      </c>
      <c r="F398" s="32">
        <f t="shared" si="65"/>
        <v>-9.1403584711008542E-4</v>
      </c>
      <c r="G398" s="20">
        <f t="shared" si="62"/>
        <v>-0.91403584711008545</v>
      </c>
      <c r="H398" s="1">
        <f t="shared" si="64"/>
        <v>6.2919837096754542E-5</v>
      </c>
      <c r="I398" s="8">
        <f t="shared" si="66"/>
        <v>90.471864423109778</v>
      </c>
      <c r="J398" s="8">
        <f t="shared" si="67"/>
        <v>-14.952353863500667</v>
      </c>
    </row>
    <row r="399" spans="1:10" x14ac:dyDescent="0.2">
      <c r="A399" s="8">
        <f t="shared" si="68"/>
        <v>31.833333333333151</v>
      </c>
      <c r="B399" s="9">
        <f t="shared" si="59"/>
        <v>2826.766694837238</v>
      </c>
      <c r="C399" s="9">
        <f t="shared" si="60"/>
        <v>2836.8774246877942</v>
      </c>
      <c r="D399" s="48">
        <f t="shared" si="58"/>
        <v>2826.766694837238</v>
      </c>
      <c r="E399" s="8">
        <f t="shared" si="61"/>
        <v>25.516657739490213</v>
      </c>
      <c r="F399" s="32">
        <f t="shared" si="65"/>
        <v>-9.1256046923603455E-4</v>
      </c>
      <c r="G399" s="20">
        <f t="shared" si="62"/>
        <v>-0.91256046923603451</v>
      </c>
      <c r="H399" s="1">
        <f t="shared" si="64"/>
        <v>6.2824005693514948E-5</v>
      </c>
      <c r="I399" s="8">
        <f t="shared" si="66"/>
        <v>90.179983479853576</v>
      </c>
      <c r="J399" s="8">
        <f t="shared" si="67"/>
        <v>-15.972951541322178</v>
      </c>
    </row>
    <row r="400" spans="1:10" x14ac:dyDescent="0.2">
      <c r="A400" s="8">
        <f t="shared" si="68"/>
        <v>31.916666666666483</v>
      </c>
      <c r="B400" s="9">
        <f t="shared" si="59"/>
        <v>2853.7745766006997</v>
      </c>
      <c r="C400" s="9">
        <f t="shared" si="60"/>
        <v>2831.9333668743575</v>
      </c>
      <c r="D400" s="48">
        <f t="shared" si="58"/>
        <v>2853.7745766006997</v>
      </c>
      <c r="E400" s="8">
        <f t="shared" si="61"/>
        <v>25.472187779305187</v>
      </c>
      <c r="F400" s="32">
        <f t="shared" si="65"/>
        <v>-9.109822097615539E-4</v>
      </c>
      <c r="G400" s="20">
        <f t="shared" si="62"/>
        <v>-0.91098220976155386</v>
      </c>
      <c r="H400" s="1">
        <f t="shared" si="64"/>
        <v>6.2721834336173187E-5</v>
      </c>
      <c r="I400" s="8">
        <f t="shared" si="66"/>
        <v>89.869377963633156</v>
      </c>
      <c r="J400" s="8">
        <f t="shared" si="67"/>
        <v>-16.986458201678513</v>
      </c>
    </row>
  </sheetData>
  <pageMargins left="0.75" right="0.75" top="1" bottom="1" header="0.5" footer="0.5"/>
  <pageSetup paperSize="9" orientation="landscape" horizont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1EF4B-4F70-4176-BA53-4A5402A5A163}">
  <dimension ref="A2:X400"/>
  <sheetViews>
    <sheetView zoomScaleNormal="100" workbookViewId="0">
      <selection activeCell="D4" sqref="D4"/>
    </sheetView>
  </sheetViews>
  <sheetFormatPr defaultColWidth="9.140625" defaultRowHeight="12.75" x14ac:dyDescent="0.2"/>
  <cols>
    <col min="1" max="1" width="7.140625" style="1" customWidth="1"/>
    <col min="2" max="3" width="7.28515625" style="1" customWidth="1"/>
    <col min="4" max="5" width="8.85546875" style="1" customWidth="1"/>
    <col min="6" max="6" width="10.85546875" style="1" customWidth="1"/>
    <col min="7" max="7" width="9.42578125" style="1" customWidth="1"/>
    <col min="8" max="12" width="9.140625" style="1"/>
    <col min="13" max="13" width="13" style="1" bestFit="1" customWidth="1"/>
    <col min="14" max="22" width="9.140625" style="1"/>
    <col min="23" max="23" width="9.42578125" style="1" customWidth="1"/>
    <col min="24" max="16384" width="9.140625" style="1"/>
  </cols>
  <sheetData>
    <row r="2" spans="1:14" x14ac:dyDescent="0.2">
      <c r="C2" s="5" t="s">
        <v>1</v>
      </c>
    </row>
    <row r="3" spans="1:14" ht="14.25" x14ac:dyDescent="0.2">
      <c r="C3" s="12" t="s">
        <v>15</v>
      </c>
      <c r="D3" s="4">
        <v>0.4</v>
      </c>
      <c r="E3" s="1" t="s">
        <v>2</v>
      </c>
      <c r="F3" s="3">
        <v>1.2250000000000001</v>
      </c>
      <c r="G3" s="3" t="s">
        <v>46</v>
      </c>
      <c r="I3" s="3">
        <v>0.4</v>
      </c>
      <c r="J3" s="3" t="s">
        <v>47</v>
      </c>
    </row>
    <row r="4" spans="1:14" ht="14.25" x14ac:dyDescent="0.2">
      <c r="C4" s="14" t="s">
        <v>24</v>
      </c>
      <c r="D4" s="44">
        <f>'Traj 1'!D4</f>
        <v>-3.6</v>
      </c>
      <c r="E4" s="3" t="s">
        <v>16</v>
      </c>
      <c r="F4" s="3"/>
      <c r="G4" s="3"/>
    </row>
    <row r="5" spans="1:14" ht="14.25" x14ac:dyDescent="0.2">
      <c r="C5" s="6" t="s">
        <v>4</v>
      </c>
      <c r="D5" s="1">
        <f>D4*100/10^5</f>
        <v>-3.5999999999999999E-3</v>
      </c>
      <c r="E5" s="1" t="s">
        <v>5</v>
      </c>
    </row>
    <row r="6" spans="1:14" x14ac:dyDescent="0.2">
      <c r="C6" s="14" t="s">
        <v>30</v>
      </c>
      <c r="D6" s="17">
        <v>0.5</v>
      </c>
      <c r="E6" s="3" t="s">
        <v>25</v>
      </c>
      <c r="F6" s="3"/>
      <c r="G6" s="3"/>
    </row>
    <row r="7" spans="1:14" ht="14.25" x14ac:dyDescent="0.2">
      <c r="C7" s="45" t="s">
        <v>21</v>
      </c>
      <c r="D7" s="46">
        <f>'Multiple trajectories'!G3</f>
        <v>5</v>
      </c>
      <c r="E7" s="47" t="s">
        <v>0</v>
      </c>
      <c r="F7" s="3"/>
      <c r="G7" s="3"/>
      <c r="H7" s="16">
        <f>2*PI()*6.37*10^3*IF(latitude=0,10^(-3),latitude)/360</f>
        <v>555.88736676019391</v>
      </c>
      <c r="I7" s="3" t="s">
        <v>14</v>
      </c>
      <c r="L7" s="3" t="s">
        <v>17</v>
      </c>
      <c r="M7" s="10">
        <f>2*7.292*10^(-5)*SIN(360*H7/(2*PI()*6.37*10^3)*PI()/180)</f>
        <v>1.2710793522318467E-5</v>
      </c>
      <c r="N7" s="3" t="s">
        <v>3</v>
      </c>
    </row>
    <row r="8" spans="1:14" ht="14.25" x14ac:dyDescent="0.2">
      <c r="C8" s="11" t="s">
        <v>10</v>
      </c>
      <c r="D8" s="10">
        <f>2*7.292*10^(-5)*SIN(IF(latitude=0,10^(-3),latitude)*PI()/180)</f>
        <v>1.2710793522318467E-5</v>
      </c>
      <c r="E8" s="3" t="s">
        <v>3</v>
      </c>
      <c r="F8" s="3"/>
      <c r="G8" s="3"/>
      <c r="L8" s="1" t="str">
        <f>IF(latitude&gt;0,"Air parcel initially in Northern Hemisphere",IF(latitude=0,"Air parcel initially at equator","Air parcel initially in Southern Hemisphere"))</f>
        <v>Air parcel initially in Northern Hemisphere</v>
      </c>
    </row>
    <row r="9" spans="1:14" x14ac:dyDescent="0.2">
      <c r="C9" s="2"/>
      <c r="D9" s="10"/>
      <c r="E9" s="3"/>
      <c r="F9" s="3"/>
      <c r="G9" s="3"/>
    </row>
    <row r="10" spans="1:14" ht="15" x14ac:dyDescent="0.25">
      <c r="B10" s="12" t="s">
        <v>9</v>
      </c>
      <c r="C10" s="11" t="s">
        <v>11</v>
      </c>
      <c r="D10" s="13">
        <v>0</v>
      </c>
      <c r="E10" s="3" t="s">
        <v>13</v>
      </c>
      <c r="F10" s="3"/>
      <c r="G10" s="3"/>
    </row>
    <row r="11" spans="1:14" ht="15" x14ac:dyDescent="0.25">
      <c r="C11" s="11" t="s">
        <v>12</v>
      </c>
      <c r="D11" s="13">
        <v>0</v>
      </c>
      <c r="E11" s="3" t="s">
        <v>13</v>
      </c>
      <c r="F11" s="3"/>
      <c r="G11" s="3"/>
      <c r="L11" s="2" t="s">
        <v>22</v>
      </c>
      <c r="M11" s="16">
        <f>-init_km_from_eq</f>
        <v>-555.88736676019391</v>
      </c>
      <c r="N11" s="1" t="s">
        <v>23</v>
      </c>
    </row>
    <row r="12" spans="1:14" x14ac:dyDescent="0.2">
      <c r="C12" s="2"/>
      <c r="D12" s="10"/>
      <c r="E12" s="3"/>
      <c r="F12" s="3"/>
      <c r="G12" s="3"/>
    </row>
    <row r="13" spans="1:14" ht="15.75" x14ac:dyDescent="0.25">
      <c r="C13" s="12" t="s">
        <v>48</v>
      </c>
      <c r="D13" s="44">
        <f>'Multiple trajectories'!C3</f>
        <v>8.3333333333333329E-2</v>
      </c>
      <c r="E13" s="3" t="s">
        <v>18</v>
      </c>
      <c r="F13" s="3"/>
      <c r="G13" s="3"/>
      <c r="I13" s="7" t="s">
        <v>45</v>
      </c>
    </row>
    <row r="14" spans="1:14" ht="14.25" x14ac:dyDescent="0.2">
      <c r="I14" s="42">
        <f>MAX(I17:I400)</f>
        <v>63.378898552252863</v>
      </c>
      <c r="J14" s="31" t="s">
        <v>42</v>
      </c>
    </row>
    <row r="15" spans="1:14" x14ac:dyDescent="0.2">
      <c r="F15" s="12" t="s">
        <v>28</v>
      </c>
      <c r="G15" s="18" t="s">
        <v>28</v>
      </c>
    </row>
    <row r="16" spans="1:14" ht="15.75" x14ac:dyDescent="0.25">
      <c r="A16" s="15" t="s">
        <v>6</v>
      </c>
      <c r="B16" s="12" t="s">
        <v>7</v>
      </c>
      <c r="C16" s="12" t="s">
        <v>8</v>
      </c>
      <c r="D16" s="7" t="str">
        <f>B16</f>
        <v>x (km)</v>
      </c>
      <c r="E16" s="7" t="s">
        <v>19</v>
      </c>
      <c r="F16" s="2" t="s">
        <v>5</v>
      </c>
      <c r="G16" s="19" t="s">
        <v>29</v>
      </c>
      <c r="H16" s="12" t="s">
        <v>20</v>
      </c>
      <c r="I16" s="43" t="s">
        <v>43</v>
      </c>
      <c r="J16" s="43" t="s">
        <v>44</v>
      </c>
    </row>
    <row r="17" spans="1:10" x14ac:dyDescent="0.2">
      <c r="A17" s="1">
        <v>0</v>
      </c>
      <c r="B17" s="9">
        <f>((uo+dp_dy/(f*rho))/f*SIN(f*A17*3600)-vo/f*COS(f*A17*3600)-dp_dy*A17*3600/(f*rho)+vo/f)/1000</f>
        <v>0</v>
      </c>
      <c r="C17" s="9">
        <f>((uo+dp_dy/(f*rho))/f*COS(f*A17*3600)+vo/f*SIN(f*A17*3600)-(uo+dp_dy/(f*rho))/f)/1000</f>
        <v>0</v>
      </c>
      <c r="D17" s="48">
        <f t="shared" ref="D17:D80" si="0">B17</f>
        <v>0</v>
      </c>
      <c r="E17" s="8">
        <f>IF(latitude=0,10^(-3),latitude)</f>
        <v>5</v>
      </c>
      <c r="F17" s="32">
        <f>dp_dy*(1+EXP(-(ABS(E17)-displ)/9*sharpness))^(-alpha)</f>
        <v>-2.7308944807647676E-4</v>
      </c>
      <c r="G17" s="20">
        <f>F17*10^5/100</f>
        <v>-0.27308944807647678</v>
      </c>
      <c r="H17" s="10">
        <f>2*7.292*10^(-5)*SIN(E17*PI()/180)</f>
        <v>1.2710793522318467E-5</v>
      </c>
      <c r="I17" s="8">
        <f>(uo+dp_dy/(f*rho))*COS(f*$A17*3600)+vo*SIN(f*$A17*3600)-dp_dy/(f*rho)</f>
        <v>0</v>
      </c>
      <c r="J17" s="8">
        <f>-(uo+dp_dy/(f*rho))*SIN(f*$A17*3600)+vo*COS(f*$A17*3600)</f>
        <v>0</v>
      </c>
    </row>
    <row r="18" spans="1:10" x14ac:dyDescent="0.2">
      <c r="A18" s="8">
        <f t="shared" ref="A18:A41" si="1">A17+time_step</f>
        <v>8.3333333333333329E-2</v>
      </c>
      <c r="B18" s="9">
        <f t="shared" ref="B18:B81" si="2">B17+((I17+dp_dy*(1+EXP(-(ABS(E17)-displ)/9*sharpness))^(-alpha)/(H17*rho))/H17*SIN(H17*time_step*3600)-J17/H17*COS(H17*time_step*3600)-dp_dy*(1+EXP(-(ABS(E17)-displ)/9*sharpness))^(-alpha)*time_step*3600/(H17*rho)+J17/H17)/1000</f>
        <v>3.9050786972438802E-5</v>
      </c>
      <c r="C18" s="9">
        <f t="shared" ref="C18:C81" si="3">C17+((I17+dp_dy*(1+EXP(-(ABS(E17)-displ)/9*sharpness))^(-alpha)/(H17*rho))/H17*COS(H17*time_step*3600)+J17/H17*SIN(H17*time_step*3600)-(I17+dp_dy*(1+EXP(-(ABS(E17)-displ)/9*sharpness))^(-alpha)/(H17*rho))/H17)/1000</f>
        <v>3.0722525681369007E-2</v>
      </c>
      <c r="D18" s="48">
        <f t="shared" si="0"/>
        <v>3.9050786972438802E-5</v>
      </c>
      <c r="E18" s="8">
        <f t="shared" ref="E18:E81" si="4">360*(init_km_from_eq+C18)/(2*PI()*6.37*10^3)</f>
        <v>5.0002763376856389</v>
      </c>
      <c r="F18" s="32">
        <f>dp_dy*(1+EXP(-(ABS(E17)-displ)/9*sharpness))^(-alpha)</f>
        <v>-2.7308944807647676E-4</v>
      </c>
      <c r="G18" s="20">
        <f t="shared" ref="G18:G81" si="5">F18*10^5/100</f>
        <v>-0.27308944807647678</v>
      </c>
      <c r="H18" s="10">
        <f>2*7.292*10^(-5)*SIN(E18*PI()/180)</f>
        <v>1.2711494232250976E-5</v>
      </c>
      <c r="I18" s="8">
        <f t="shared" ref="I18:I49" si="6">(I17+dp_dy*(1+EXP(-(ABS(E17)-displ)/9*sharpness))^(-alpha)/(H17*rho))*COS(H17*time_step*3600)+J17*SIN(H17*time_step*3600)-dp_dy*(1+EXP(-(ABS(E17)-displ)/9*sharpness))^(-alpha)/(H17*rho)</f>
        <v>3.9050768041448691E-4</v>
      </c>
      <c r="J18" s="8">
        <f t="shared" ref="J18:J49" si="7">-(I17+dp_dy*(1+EXP(-(ABS(E17)-displ)/9*sharpness))^(-alpha)/(H17*rho))*SIN(H17*time_step*3600)+J17*COS(H17*time_step*3600)</f>
        <v>0.20481658969086747</v>
      </c>
    </row>
    <row r="19" spans="1:10" x14ac:dyDescent="0.2">
      <c r="A19" s="8">
        <f t="shared" si="1"/>
        <v>0.16666666666666666</v>
      </c>
      <c r="B19" s="9">
        <f t="shared" si="2"/>
        <v>3.1241477939511242E-4</v>
      </c>
      <c r="C19" s="9">
        <f t="shared" si="3"/>
        <v>0.12289009184204042</v>
      </c>
      <c r="D19" s="48">
        <f t="shared" si="0"/>
        <v>3.1241477939511242E-4</v>
      </c>
      <c r="E19" s="8">
        <f>360*(init_km_from_eq+C19)/(2*PI()*6.37*10^3)</f>
        <v>5.0011053506446661</v>
      </c>
      <c r="F19" s="32">
        <f t="shared" ref="F19:F82" si="8">dp_dy*(1+EXP(-(ABS(E18)-displ)/9*sharpness))^(-alpha)</f>
        <v>-2.7309332256146221E-4</v>
      </c>
      <c r="G19" s="20">
        <f t="shared" si="5"/>
        <v>-0.27309332256146218</v>
      </c>
      <c r="H19" s="10">
        <f t="shared" ref="H19:H82" si="9">2*7.292*10^(-5)*SIN(E19*PI()/180)</f>
        <v>1.2713596360026106E-5</v>
      </c>
      <c r="I19" s="8">
        <f t="shared" si="6"/>
        <v>1.5620951660650917E-3</v>
      </c>
      <c r="J19" s="8">
        <f t="shared" si="7"/>
        <v>0.40963310674715109</v>
      </c>
    </row>
    <row r="20" spans="1:10" x14ac:dyDescent="0.2">
      <c r="A20" s="8">
        <f t="shared" si="1"/>
        <v>0.25</v>
      </c>
      <c r="B20" s="9">
        <f t="shared" si="2"/>
        <v>1.0544594724469789E-3</v>
      </c>
      <c r="C20" s="9">
        <f t="shared" si="3"/>
        <v>0.27650310143828394</v>
      </c>
      <c r="D20" s="48">
        <f t="shared" si="0"/>
        <v>1.0544594724469789E-3</v>
      </c>
      <c r="E20" s="8">
        <f t="shared" si="4"/>
        <v>5.0024870425015218</v>
      </c>
      <c r="F20" s="32">
        <f t="shared" si="8"/>
        <v>-2.7310494631779217E-4</v>
      </c>
      <c r="G20" s="20">
        <f t="shared" si="5"/>
        <v>-0.2731049463177922</v>
      </c>
      <c r="H20" s="10">
        <f t="shared" si="9"/>
        <v>1.2717099909510788E-5</v>
      </c>
      <c r="I20" s="8">
        <f t="shared" si="6"/>
        <v>3.5150689657186263E-3</v>
      </c>
      <c r="J20" s="8">
        <f t="shared" si="7"/>
        <v>0.61445238242878664</v>
      </c>
    </row>
    <row r="21" spans="1:10" x14ac:dyDescent="0.2">
      <c r="A21" s="8">
        <f t="shared" si="1"/>
        <v>0.33333333333333331</v>
      </c>
      <c r="B21" s="9">
        <f t="shared" si="2"/>
        <v>2.4996846835256292E-3</v>
      </c>
      <c r="C21" s="9">
        <f t="shared" si="3"/>
        <v>0.49156280619464821</v>
      </c>
      <c r="D21" s="48">
        <f t="shared" si="0"/>
        <v>2.4996846835256292E-3</v>
      </c>
      <c r="E21" s="8">
        <f t="shared" si="4"/>
        <v>5.0044214245150016</v>
      </c>
      <c r="F21" s="32">
        <f t="shared" si="8"/>
        <v>-2.7312432030456008E-4</v>
      </c>
      <c r="G21" s="20">
        <f t="shared" si="5"/>
        <v>-0.27312432030456008</v>
      </c>
      <c r="H21" s="10">
        <f t="shared" si="9"/>
        <v>1.2722004900377895E-5</v>
      </c>
      <c r="I21" s="8">
        <f t="shared" si="6"/>
        <v>6.2500047176001772E-3</v>
      </c>
      <c r="J21" s="8">
        <f t="shared" si="7"/>
        <v>0.81927724358380549</v>
      </c>
    </row>
    <row r="22" spans="1:10" x14ac:dyDescent="0.2">
      <c r="A22" s="8">
        <f t="shared" si="1"/>
        <v>0.41666666666666663</v>
      </c>
      <c r="B22" s="9">
        <f t="shared" si="2"/>
        <v>4.882803291742675E-3</v>
      </c>
      <c r="C22" s="9">
        <f t="shared" si="3"/>
        <v>0.76807130490522835</v>
      </c>
      <c r="D22" s="48">
        <f t="shared" si="0"/>
        <v>4.882803291742675E-3</v>
      </c>
      <c r="E22" s="8">
        <f t="shared" si="4"/>
        <v>5.0069085155629782</v>
      </c>
      <c r="F22" s="32">
        <f t="shared" si="8"/>
        <v>-2.7315144619355857E-4</v>
      </c>
      <c r="G22" s="20">
        <f t="shared" si="5"/>
        <v>-0.27315144619355858</v>
      </c>
      <c r="H22" s="10">
        <f t="shared" si="9"/>
        <v>1.272831136806215E-5</v>
      </c>
      <c r="I22" s="8">
        <f t="shared" si="6"/>
        <v>9.7677471931874038E-3</v>
      </c>
      <c r="J22" s="8">
        <f t="shared" si="7"/>
        <v>1.0241105101823624</v>
      </c>
    </row>
    <row r="23" spans="1:10" x14ac:dyDescent="0.2">
      <c r="A23" s="8">
        <f t="shared" si="1"/>
        <v>0.49999999999999994</v>
      </c>
      <c r="B23" s="9">
        <f t="shared" si="2"/>
        <v>8.4388219795273473E-3</v>
      </c>
      <c r="C23" s="9">
        <f t="shared" si="3"/>
        <v>1.1060315410057084</v>
      </c>
      <c r="D23" s="48">
        <f t="shared" si="0"/>
        <v>8.4388219795273473E-3</v>
      </c>
      <c r="E23" s="8">
        <f t="shared" si="4"/>
        <v>5.0099483421205617</v>
      </c>
      <c r="F23" s="32">
        <f t="shared" si="8"/>
        <v>-2.7318632636930026E-4</v>
      </c>
      <c r="G23" s="20">
        <f t="shared" si="5"/>
        <v>-0.27318632636930024</v>
      </c>
      <c r="H23" s="10">
        <f t="shared" si="9"/>
        <v>1.273601936369722E-5</v>
      </c>
      <c r="I23" s="8">
        <f t="shared" si="6"/>
        <v>1.406941030830211E-2</v>
      </c>
      <c r="J23" s="8">
        <f t="shared" si="7"/>
        <v>1.2289549928462487</v>
      </c>
    </row>
    <row r="24" spans="1:10" x14ac:dyDescent="0.2">
      <c r="A24" s="8">
        <f t="shared" si="1"/>
        <v>0.58333333333333326</v>
      </c>
      <c r="B24" s="9">
        <f t="shared" si="2"/>
        <v>1.3403121978763012E-2</v>
      </c>
      <c r="C24" s="9">
        <f t="shared" si="3"/>
        <v>1.5054472993966193</v>
      </c>
      <c r="D24" s="48">
        <f t="shared" si="0"/>
        <v>1.3403121978763012E-2</v>
      </c>
      <c r="E24" s="8">
        <f t="shared" si="4"/>
        <v>5.0135409382315208</v>
      </c>
      <c r="F24" s="32">
        <f t="shared" si="8"/>
        <v>-2.732289639290506E-4</v>
      </c>
      <c r="G24" s="20">
        <f t="shared" si="5"/>
        <v>-0.27322896392905061</v>
      </c>
      <c r="H24" s="10">
        <f t="shared" si="9"/>
        <v>1.2745128954033511E-5</v>
      </c>
      <c r="I24" s="8">
        <f t="shared" si="6"/>
        <v>1.9156377141335668E-2</v>
      </c>
      <c r="J24" s="8">
        <f t="shared" si="7"/>
        <v>1.4338134903721189</v>
      </c>
    </row>
    <row r="25" spans="1:10" x14ac:dyDescent="0.2">
      <c r="A25" s="8">
        <f t="shared" si="1"/>
        <v>0.66666666666666663</v>
      </c>
      <c r="B25" s="9">
        <f t="shared" si="2"/>
        <v>2.001153982336655E-2</v>
      </c>
      <c r="C25" s="9">
        <f t="shared" si="3"/>
        <v>1.9663232025187463</v>
      </c>
      <c r="D25" s="48">
        <f t="shared" si="0"/>
        <v>2.001153982336655E-2</v>
      </c>
      <c r="E25" s="8">
        <f t="shared" si="4"/>
        <v>5.0176863454729945</v>
      </c>
      <c r="F25" s="32">
        <f t="shared" si="8"/>
        <v>-2.7327936268287334E-4</v>
      </c>
      <c r="G25" s="20">
        <f t="shared" si="5"/>
        <v>-0.27327936268287334</v>
      </c>
      <c r="H25" s="10">
        <f t="shared" si="9"/>
        <v>1.2755640221336748E-5</v>
      </c>
      <c r="I25" s="8">
        <f t="shared" si="6"/>
        <v>2.5030299958437752E-2</v>
      </c>
      <c r="J25" s="8">
        <f t="shared" si="7"/>
        <v>1.6386887872466622</v>
      </c>
    </row>
    <row r="26" spans="1:10" x14ac:dyDescent="0.2">
      <c r="A26" s="8">
        <f t="shared" si="1"/>
        <v>0.75</v>
      </c>
      <c r="B26" s="9">
        <f t="shared" si="2"/>
        <v>2.8500448110431537E-2</v>
      </c>
      <c r="C26" s="9">
        <f t="shared" si="3"/>
        <v>2.4886647056909279</v>
      </c>
      <c r="D26" s="48">
        <f t="shared" si="0"/>
        <v>2.8500448110431537E-2</v>
      </c>
      <c r="E26" s="8">
        <f t="shared" si="4"/>
        <v>5.022384612913541</v>
      </c>
      <c r="F26" s="32">
        <f t="shared" si="8"/>
        <v>-2.7333752715368324E-4</v>
      </c>
      <c r="G26" s="20">
        <f t="shared" si="5"/>
        <v>-0.27333752715368326</v>
      </c>
      <c r="H26" s="10">
        <f t="shared" si="9"/>
        <v>1.2767553263267457E-5</v>
      </c>
      <c r="I26" s="8">
        <f t="shared" si="6"/>
        <v>3.1693100245568928E-2</v>
      </c>
      <c r="J26" s="8">
        <f t="shared" si="7"/>
        <v>1.8435836511519428</v>
      </c>
    </row>
    <row r="27" spans="1:10" x14ac:dyDescent="0.2">
      <c r="A27" s="8">
        <f t="shared" si="1"/>
        <v>0.83333333333333337</v>
      </c>
      <c r="B27" s="9">
        <f t="shared" si="2"/>
        <v>3.9106836272030709E-2</v>
      </c>
      <c r="C27" s="9">
        <f t="shared" si="3"/>
        <v>3.0724780916906895</v>
      </c>
      <c r="D27" s="48">
        <f t="shared" si="0"/>
        <v>3.9106836272030709E-2</v>
      </c>
      <c r="E27" s="8">
        <f t="shared" si="4"/>
        <v>5.0276357970644083</v>
      </c>
      <c r="F27" s="32">
        <f t="shared" si="8"/>
        <v>-2.7340346257731366E-4</v>
      </c>
      <c r="G27" s="20">
        <f t="shared" si="5"/>
        <v>-0.27340346257731363</v>
      </c>
      <c r="H27" s="10">
        <f t="shared" si="9"/>
        <v>1.2780868192741084E-5</v>
      </c>
      <c r="I27" s="8">
        <f t="shared" si="6"/>
        <v>3.9146968747125754E-2</v>
      </c>
      <c r="J27" s="8">
        <f t="shared" si="7"/>
        <v>2.0485008304591439</v>
      </c>
    </row>
    <row r="28" spans="1:10" x14ac:dyDescent="0.2">
      <c r="A28" s="8">
        <f t="shared" si="1"/>
        <v>0.91666666666666674</v>
      </c>
      <c r="B28" s="9">
        <f t="shared" si="2"/>
        <v>5.2068391359562163E-2</v>
      </c>
      <c r="C28" s="9">
        <f t="shared" si="3"/>
        <v>3.7177704645828347</v>
      </c>
      <c r="D28" s="48">
        <f t="shared" si="0"/>
        <v>5.2068391359562163E-2</v>
      </c>
      <c r="E28" s="8">
        <f t="shared" si="4"/>
        <v>5.0334399618240173</v>
      </c>
      <c r="F28" s="32">
        <f t="shared" si="8"/>
        <v>-2.7347717490259029E-4</v>
      </c>
      <c r="G28" s="20">
        <f t="shared" si="5"/>
        <v>-0.27347717490259027</v>
      </c>
      <c r="H28" s="10">
        <f t="shared" si="9"/>
        <v>1.2795585137768658E-5</v>
      </c>
      <c r="I28" s="8">
        <f t="shared" si="6"/>
        <v>4.7394365510839975E-2</v>
      </c>
      <c r="J28" s="8">
        <f t="shared" si="7"/>
        <v>2.2534430517089401</v>
      </c>
    </row>
    <row r="29" spans="1:10" x14ac:dyDescent="0.2">
      <c r="A29" s="8">
        <f t="shared" si="1"/>
        <v>1</v>
      </c>
      <c r="B29" s="9">
        <f t="shared" si="2"/>
        <v>6.7623578842356452E-2</v>
      </c>
      <c r="C29" s="9">
        <f t="shared" si="3"/>
        <v>4.4245497427922675</v>
      </c>
      <c r="D29" s="48">
        <f t="shared" si="0"/>
        <v>6.7623578842356452E-2</v>
      </c>
      <c r="E29" s="8">
        <f t="shared" si="4"/>
        <v>5.0397971784156503</v>
      </c>
      <c r="F29" s="32">
        <f t="shared" si="8"/>
        <v>-2.7355867079141506E-4</v>
      </c>
      <c r="G29" s="20">
        <f t="shared" si="5"/>
        <v>-0.27355867079141505</v>
      </c>
      <c r="H29" s="10">
        <f t="shared" si="9"/>
        <v>1.2811704241278076E-5</v>
      </c>
      <c r="I29" s="8">
        <f t="shared" si="6"/>
        <v>5.6438019938781281E-2</v>
      </c>
      <c r="J29" s="8">
        <f t="shared" si="7"/>
        <v>2.4584130170767313</v>
      </c>
    </row>
    <row r="30" spans="1:10" x14ac:dyDescent="0.2">
      <c r="A30" s="8">
        <f t="shared" si="1"/>
        <v>1.0833333333333333</v>
      </c>
      <c r="B30" s="9">
        <f t="shared" si="2"/>
        <v>8.6011723422683664E-2</v>
      </c>
      <c r="C30" s="9">
        <f t="shared" si="3"/>
        <v>5.1928246514108034</v>
      </c>
      <c r="D30" s="48">
        <f t="shared" si="0"/>
        <v>8.6011723422683664E-2</v>
      </c>
      <c r="E30" s="8">
        <f t="shared" si="4"/>
        <v>5.0467075253182623</v>
      </c>
      <c r="F30" s="32">
        <f t="shared" si="8"/>
        <v>-2.7364795761885733E-4</v>
      </c>
      <c r="G30" s="20">
        <f t="shared" si="5"/>
        <v>-0.27364795761885735</v>
      </c>
      <c r="H30" s="10">
        <f t="shared" si="9"/>
        <v>1.2829225660915715E-5</v>
      </c>
      <c r="I30" s="8">
        <f t="shared" si="6"/>
        <v>6.6280930843994668E-2</v>
      </c>
      <c r="J30" s="8">
        <f t="shared" si="7"/>
        <v>2.6634134018209652</v>
      </c>
    </row>
    <row r="31" spans="1:10" x14ac:dyDescent="0.2">
      <c r="A31" s="8">
        <f t="shared" si="1"/>
        <v>1.1666666666666665</v>
      </c>
      <c r="B31" s="9">
        <f t="shared" si="2"/>
        <v>0.1074730898682956</v>
      </c>
      <c r="C31" s="9">
        <f t="shared" si="3"/>
        <v>6.0226047137365679</v>
      </c>
      <c r="D31" s="48">
        <f t="shared" si="0"/>
        <v>0.1074730898682956</v>
      </c>
      <c r="E31" s="8">
        <f t="shared" si="4"/>
        <v>5.054171088190377</v>
      </c>
      <c r="F31" s="32">
        <f t="shared" si="8"/>
        <v>-2.7374504347325125E-4</v>
      </c>
      <c r="G31" s="20">
        <f t="shared" si="5"/>
        <v>-0.27374504347325124</v>
      </c>
      <c r="H31" s="10">
        <f t="shared" si="9"/>
        <v>1.2848149568828327E-5</v>
      </c>
      <c r="I31" s="8">
        <f t="shared" si="6"/>
        <v>7.6926366512502398E-2</v>
      </c>
      <c r="J31" s="8">
        <f t="shared" si="7"/>
        <v>2.8684468517127808</v>
      </c>
    </row>
    <row r="32" spans="1:10" x14ac:dyDescent="0.2">
      <c r="A32" s="8">
        <f t="shared" si="1"/>
        <v>1.2499999999999998</v>
      </c>
      <c r="B32" s="9">
        <f t="shared" si="2"/>
        <v>0.13224896386452567</v>
      </c>
      <c r="C32" s="9">
        <f t="shared" si="3"/>
        <v>6.9139002420399338</v>
      </c>
      <c r="D32" s="48">
        <f t="shared" si="0"/>
        <v>0.13224896386452567</v>
      </c>
      <c r="E32" s="8">
        <f t="shared" si="4"/>
        <v>5.0621879597870274</v>
      </c>
      <c r="F32" s="32">
        <f t="shared" si="8"/>
        <v>-2.7384993715629994E-4</v>
      </c>
      <c r="G32" s="20">
        <f t="shared" si="5"/>
        <v>-0.27384993715629991</v>
      </c>
      <c r="H32" s="10">
        <f t="shared" si="9"/>
        <v>1.2868476151425096E-5</v>
      </c>
      <c r="I32" s="8">
        <f t="shared" si="6"/>
        <v>8.8377864770173176E-2</v>
      </c>
      <c r="J32" s="8">
        <f t="shared" si="7"/>
        <v>3.0735159804452037</v>
      </c>
    </row>
    <row r="33" spans="1:10" x14ac:dyDescent="0.2">
      <c r="A33" s="8">
        <f t="shared" si="1"/>
        <v>1.333333333333333</v>
      </c>
      <c r="B33" s="9">
        <f t="shared" si="2"/>
        <v>0.16058173288690708</v>
      </c>
      <c r="C33" s="9">
        <f t="shared" si="3"/>
        <v>7.8667223275485449</v>
      </c>
      <c r="D33" s="48">
        <f t="shared" si="0"/>
        <v>0.16058173288690708</v>
      </c>
      <c r="E33" s="8">
        <f t="shared" si="4"/>
        <v>5.0707582398696811</v>
      </c>
      <c r="F33" s="32">
        <f t="shared" si="8"/>
        <v>-2.7396264818318122E-4</v>
      </c>
      <c r="G33" s="20">
        <f t="shared" si="5"/>
        <v>-0.27396264818318122</v>
      </c>
      <c r="H33" s="10">
        <f t="shared" si="9"/>
        <v>1.2890205609119716E-5</v>
      </c>
      <c r="I33" s="8">
        <f t="shared" si="6"/>
        <v>0.10063923305408906</v>
      </c>
      <c r="J33" s="8">
        <f t="shared" si="7"/>
        <v>3.278623367020121</v>
      </c>
    </row>
    <row r="34" spans="1:10" x14ac:dyDescent="0.2">
      <c r="A34" s="8">
        <f t="shared" si="1"/>
        <v>1.4166666666666663</v>
      </c>
      <c r="B34" s="9">
        <f t="shared" si="2"/>
        <v>0.19271496709605529</v>
      </c>
      <c r="C34" s="9">
        <f t="shared" si="3"/>
        <v>8.8810828296453685</v>
      </c>
      <c r="D34" s="48">
        <f t="shared" si="0"/>
        <v>0.19271496709605529</v>
      </c>
      <c r="E34" s="8">
        <f t="shared" si="4"/>
        <v>5.0798820351090717</v>
      </c>
      <c r="F34" s="32">
        <f t="shared" si="8"/>
        <v>-2.7408318678265878E-4</v>
      </c>
      <c r="G34" s="20">
        <f t="shared" si="5"/>
        <v>-0.27408318678265881</v>
      </c>
      <c r="H34" s="10">
        <f t="shared" si="9"/>
        <v>1.2913338156052279E-5</v>
      </c>
      <c r="I34" s="8">
        <f t="shared" si="6"/>
        <v>0.11371454848788431</v>
      </c>
      <c r="J34" s="8">
        <f t="shared" si="7"/>
        <v>3.4837715531112736</v>
      </c>
    </row>
    <row r="35" spans="1:10" x14ac:dyDescent="0.2">
      <c r="A35" s="8">
        <f t="shared" si="1"/>
        <v>1.4999999999999996</v>
      </c>
      <c r="B35" s="9">
        <f t="shared" si="2"/>
        <v>0.22889350025536809</v>
      </c>
      <c r="C35" s="9">
        <f t="shared" si="3"/>
        <v>9.956994364269077</v>
      </c>
      <c r="D35" s="48">
        <f t="shared" si="0"/>
        <v>0.22889350025536809</v>
      </c>
      <c r="E35" s="8">
        <f t="shared" si="4"/>
        <v>5.0895594589808741</v>
      </c>
      <c r="F35" s="32">
        <f t="shared" si="8"/>
        <v>-2.7421156389719116E-4</v>
      </c>
      <c r="G35" s="20">
        <f t="shared" si="5"/>
        <v>-0.27421156389719115</v>
      </c>
      <c r="H35" s="10">
        <f t="shared" si="9"/>
        <v>1.2937874019790824E-5</v>
      </c>
      <c r="I35" s="8">
        <f t="shared" si="6"/>
        <v>0.12760815796048064</v>
      </c>
      <c r="J35" s="8">
        <f t="shared" si="7"/>
        <v>3.6889630404014908</v>
      </c>
    </row>
    <row r="36" spans="1:10" x14ac:dyDescent="0.2">
      <c r="A36" s="8">
        <f t="shared" si="1"/>
        <v>1.5833333333333328</v>
      </c>
      <c r="B36" s="9">
        <f t="shared" si="2"/>
        <v>0.26936351067323089</v>
      </c>
      <c r="C36" s="9">
        <f t="shared" si="3"/>
        <v>11.094470291517673</v>
      </c>
      <c r="D36" s="48">
        <f t="shared" si="0"/>
        <v>0.26936351067323089</v>
      </c>
      <c r="E36" s="8">
        <f t="shared" si="4"/>
        <v>5.0997906316541979</v>
      </c>
      <c r="F36" s="32">
        <f t="shared" si="8"/>
        <v>-2.7434779118304262E-4</v>
      </c>
      <c r="G36" s="20">
        <f t="shared" si="5"/>
        <v>-0.27434779118304264</v>
      </c>
      <c r="H36" s="10">
        <f t="shared" si="9"/>
        <v>1.2963813441012493E-5</v>
      </c>
      <c r="I36" s="8">
        <f t="shared" si="6"/>
        <v>0.14232467820776407</v>
      </c>
      <c r="J36" s="8">
        <f t="shared" si="7"/>
        <v>3.8942002878924069</v>
      </c>
    </row>
    <row r="37" spans="1:10" x14ac:dyDescent="0.2">
      <c r="A37" s="8">
        <f t="shared" si="1"/>
        <v>1.6666666666666661</v>
      </c>
      <c r="B37" s="9">
        <f t="shared" si="2"/>
        <v>0.31437260216958207</v>
      </c>
      <c r="C37" s="9">
        <f t="shared" si="3"/>
        <v>12.293524702431633</v>
      </c>
      <c r="D37" s="48">
        <f t="shared" si="0"/>
        <v>0.31437260216958207</v>
      </c>
      <c r="E37" s="8">
        <f t="shared" si="4"/>
        <v>5.1105756798727091</v>
      </c>
      <c r="F37" s="32">
        <f t="shared" si="8"/>
        <v>-2.7449188101039005E-4</v>
      </c>
      <c r="G37" s="20">
        <f t="shared" si="5"/>
        <v>-0.27449188101039007</v>
      </c>
      <c r="H37" s="10">
        <f t="shared" si="9"/>
        <v>1.2991156673163785E-5</v>
      </c>
      <c r="I37" s="8">
        <f t="shared" si="6"/>
        <v>0.15786899589648584</v>
      </c>
      <c r="J37" s="8">
        <f t="shared" si="7"/>
        <v>4.0994857091848917</v>
      </c>
    </row>
    <row r="38" spans="1:10" x14ac:dyDescent="0.2">
      <c r="A38" s="8">
        <f t="shared" si="1"/>
        <v>1.7499999999999993</v>
      </c>
      <c r="B38" s="9">
        <f t="shared" si="2"/>
        <v>0.36416988506820602</v>
      </c>
      <c r="C38" s="9">
        <f t="shared" si="3"/>
        <v>13.554172404967247</v>
      </c>
      <c r="D38" s="48">
        <f t="shared" si="0"/>
        <v>0.36416988506820602</v>
      </c>
      <c r="E38" s="8">
        <f t="shared" si="4"/>
        <v>5.1219147368284634</v>
      </c>
      <c r="F38" s="32">
        <f t="shared" si="8"/>
        <v>-2.7464384646342429E-4</v>
      </c>
      <c r="G38" s="20">
        <f t="shared" si="5"/>
        <v>-0.27464384646342427</v>
      </c>
      <c r="H38" s="10">
        <f t="shared" si="9"/>
        <v>1.3019903982100159E-5</v>
      </c>
      <c r="I38" s="8">
        <f t="shared" si="6"/>
        <v>0.17424626770978335</v>
      </c>
      <c r="J38" s="8">
        <f t="shared" si="7"/>
        <v>4.3048216697284261</v>
      </c>
    </row>
    <row r="39" spans="1:10" x14ac:dyDescent="0.2">
      <c r="A39" s="8">
        <f t="shared" si="1"/>
        <v>1.8333333333333326</v>
      </c>
      <c r="B39" s="9">
        <f t="shared" si="2"/>
        <v>0.4190060572148705</v>
      </c>
      <c r="C39" s="9">
        <f t="shared" si="3"/>
        <v>14.876428909128997</v>
      </c>
      <c r="D39" s="48">
        <f t="shared" si="0"/>
        <v>0.4190060572148705</v>
      </c>
      <c r="E39" s="8">
        <f t="shared" si="4"/>
        <v>5.133807942028179</v>
      </c>
      <c r="F39" s="32">
        <f t="shared" si="8"/>
        <v>-2.7480370134044709E-4</v>
      </c>
      <c r="G39" s="20">
        <f t="shared" si="5"/>
        <v>-0.27480370134044707</v>
      </c>
      <c r="H39" s="10">
        <f t="shared" si="9"/>
        <v>1.3050055645704264E-5</v>
      </c>
      <c r="I39" s="8">
        <f t="shared" si="6"/>
        <v>0.19146192043367449</v>
      </c>
      <c r="J39" s="8">
        <f t="shared" si="7"/>
        <v>4.5102104840376667</v>
      </c>
    </row>
    <row r="40" spans="1:10" x14ac:dyDescent="0.2">
      <c r="A40" s="8">
        <f t="shared" si="1"/>
        <v>1.9166666666666659</v>
      </c>
      <c r="B40" s="9">
        <f t="shared" si="2"/>
        <v>0.47913348502101694</v>
      </c>
      <c r="C40" s="9">
        <f t="shared" si="3"/>
        <v>16.260310411269774</v>
      </c>
      <c r="D40" s="48">
        <f t="shared" si="0"/>
        <v>0.47913348502101694</v>
      </c>
      <c r="E40" s="8">
        <f t="shared" si="4"/>
        <v>5.1462554411520234</v>
      </c>
      <c r="F40" s="32">
        <f t="shared" si="8"/>
        <v>-2.74971460153956E-4</v>
      </c>
      <c r="G40" s="20">
        <f t="shared" si="5"/>
        <v>-0.27497146015395602</v>
      </c>
      <c r="H40" s="10">
        <f t="shared" si="9"/>
        <v>1.3081611953483014E-5</v>
      </c>
      <c r="I40" s="8">
        <f t="shared" si="6"/>
        <v>0.20952165104367282</v>
      </c>
      <c r="J40" s="8">
        <f t="shared" si="7"/>
        <v>4.7156544128744295</v>
      </c>
    </row>
    <row r="41" spans="1:10" x14ac:dyDescent="0.2">
      <c r="A41" s="8">
        <f t="shared" si="1"/>
        <v>1.9999999999999991</v>
      </c>
      <c r="B41" s="9">
        <f t="shared" si="2"/>
        <v>0.54480628453422653</v>
      </c>
      <c r="C41" s="9">
        <f t="shared" si="3"/>
        <v>17.705833777538498</v>
      </c>
      <c r="D41" s="48">
        <f t="shared" si="0"/>
        <v>0.54480628453422653</v>
      </c>
      <c r="E41" s="8">
        <f t="shared" si="4"/>
        <v>5.1592573859047297</v>
      </c>
      <c r="F41" s="32">
        <f t="shared" si="8"/>
        <v>-2.7514713813072057E-4</v>
      </c>
      <c r="G41" s="20">
        <f t="shared" si="5"/>
        <v>-0.27514713813072056</v>
      </c>
      <c r="H41" s="10">
        <f t="shared" si="9"/>
        <v>1.3114573206143026E-5</v>
      </c>
      <c r="I41" s="8">
        <f t="shared" si="6"/>
        <v>0.22843142679088402</v>
      </c>
      <c r="J41" s="8">
        <f t="shared" si="7"/>
        <v>4.9211556603933388</v>
      </c>
    </row>
    <row r="42" spans="1:10" x14ac:dyDescent="0.2">
      <c r="A42" s="8">
        <f t="shared" ref="A42:A105" si="10">A41+time_step</f>
        <v>2.0833333333333326</v>
      </c>
      <c r="B42" s="9">
        <f t="shared" si="2"/>
        <v>0.61628040253324978</v>
      </c>
      <c r="C42" s="9">
        <f t="shared" si="3"/>
        <v>19.213016526461111</v>
      </c>
      <c r="D42" s="48">
        <f t="shared" si="0"/>
        <v>0.61628040253324978</v>
      </c>
      <c r="E42" s="8">
        <f t="shared" si="4"/>
        <v>5.1728139338589214</v>
      </c>
      <c r="F42" s="32">
        <f t="shared" si="8"/>
        <v>-2.7533075121184231E-4</v>
      </c>
      <c r="G42" s="20">
        <f t="shared" si="5"/>
        <v>-0.27533075121184231</v>
      </c>
      <c r="H42" s="10">
        <f t="shared" si="9"/>
        <v>1.3148939715144124E-5</v>
      </c>
      <c r="I42" s="8">
        <f t="shared" si="6"/>
        <v>0.24819748528666707</v>
      </c>
      <c r="J42" s="8">
        <f t="shared" si="7"/>
        <v>5.126716371249378</v>
      </c>
    </row>
    <row r="43" spans="1:10" x14ac:dyDescent="0.2">
      <c r="A43" s="8">
        <f t="shared" si="10"/>
        <v>2.1666666666666661</v>
      </c>
      <c r="B43" s="9">
        <f t="shared" si="2"/>
        <v>0.69381369764882217</v>
      </c>
      <c r="C43" s="9">
        <f t="shared" si="3"/>
        <v>20.781876810654996</v>
      </c>
      <c r="D43" s="48">
        <f t="shared" si="0"/>
        <v>0.69381369764882217</v>
      </c>
      <c r="E43" s="8">
        <f t="shared" si="4"/>
        <v>5.186925248290633</v>
      </c>
      <c r="F43" s="32">
        <f t="shared" si="8"/>
        <v>-2.7552231605279867E-4</v>
      </c>
      <c r="G43" s="20">
        <f t="shared" si="5"/>
        <v>-0.2755223160527987</v>
      </c>
      <c r="H43" s="10">
        <f t="shared" si="9"/>
        <v>1.3184711802230867E-5</v>
      </c>
      <c r="I43" s="8">
        <f t="shared" si="6"/>
        <v>0.26882633458501459</v>
      </c>
      <c r="J43" s="8">
        <f t="shared" si="7"/>
        <v>5.3323386276655853</v>
      </c>
    </row>
    <row r="44" spans="1:10" x14ac:dyDescent="0.2">
      <c r="A44" s="8">
        <f t="shared" si="10"/>
        <v>2.2499999999999996</v>
      </c>
      <c r="B44" s="9">
        <f t="shared" si="2"/>
        <v>0.77766602150869402</v>
      </c>
      <c r="C44" s="9">
        <f t="shared" si="3"/>
        <v>22.412433397652581</v>
      </c>
      <c r="D44" s="48">
        <f t="shared" si="0"/>
        <v>0.77766602150869402</v>
      </c>
      <c r="E44" s="8">
        <f t="shared" si="4"/>
        <v>5.2015914980068354</v>
      </c>
      <c r="F44" s="32">
        <f t="shared" si="8"/>
        <v>-2.7572185002346788E-4</v>
      </c>
      <c r="G44" s="20">
        <f t="shared" si="5"/>
        <v>-0.27572185002346788</v>
      </c>
      <c r="H44" s="10">
        <f t="shared" si="9"/>
        <v>1.3221889798941655E-5</v>
      </c>
      <c r="I44" s="8">
        <f t="shared" si="6"/>
        <v>0.29032475326180673</v>
      </c>
      <c r="J44" s="8">
        <f t="shared" si="7"/>
        <v>5.5380244464591462</v>
      </c>
    </row>
    <row r="45" spans="1:10" x14ac:dyDescent="0.2">
      <c r="A45" s="8">
        <f t="shared" si="10"/>
        <v>2.333333333333333</v>
      </c>
      <c r="B45" s="9">
        <f t="shared" si="2"/>
        <v>0.86809929990553614</v>
      </c>
      <c r="C45" s="9">
        <f t="shared" si="3"/>
        <v>24.104705649827608</v>
      </c>
      <c r="D45" s="48">
        <f t="shared" si="0"/>
        <v>0.86809929990553614</v>
      </c>
      <c r="E45" s="8">
        <f t="shared" si="4"/>
        <v>5.2168128571648777</v>
      </c>
      <c r="F45" s="32">
        <f t="shared" si="8"/>
        <v>-2.7592937120813065E-4</v>
      </c>
      <c r="G45" s="20">
        <f t="shared" si="5"/>
        <v>-0.27592937120813066</v>
      </c>
      <c r="H45" s="10">
        <f t="shared" si="9"/>
        <v>1.3260474046095155E-5</v>
      </c>
      <c r="I45" s="8">
        <f t="shared" si="6"/>
        <v>0.31269979048987295</v>
      </c>
      <c r="J45" s="8">
        <f t="shared" si="7"/>
        <v>5.7437757760241235</v>
      </c>
    </row>
    <row r="46" spans="1:10" x14ac:dyDescent="0.2">
      <c r="A46" s="8">
        <f t="shared" si="10"/>
        <v>2.4166666666666665</v>
      </c>
      <c r="B46" s="9">
        <f t="shared" si="2"/>
        <v>0.96537761398673139</v>
      </c>
      <c r="C46" s="9">
        <f t="shared" si="3"/>
        <v>25.858713503410108</v>
      </c>
      <c r="D46" s="48">
        <f t="shared" si="0"/>
        <v>0.96537761398673139</v>
      </c>
      <c r="E46" s="8">
        <f t="shared" si="4"/>
        <v>5.2325895050837286</v>
      </c>
      <c r="F46" s="32">
        <f t="shared" si="8"/>
        <v>-2.7614489840544615E-4</v>
      </c>
      <c r="G46" s="20">
        <f t="shared" si="5"/>
        <v>-0.27614489840544615</v>
      </c>
      <c r="H46" s="10">
        <f t="shared" si="9"/>
        <v>1.3300464893253772E-5</v>
      </c>
      <c r="I46" s="8">
        <f t="shared" si="6"/>
        <v>0.33595876610895203</v>
      </c>
      <c r="J46" s="8">
        <f t="shared" si="7"/>
        <v>5.9495944932690863</v>
      </c>
    </row>
    <row r="47" spans="1:10" x14ac:dyDescent="0.2">
      <c r="A47" s="8">
        <f t="shared" si="10"/>
        <v>2.5</v>
      </c>
      <c r="B47" s="9">
        <f t="shared" si="2"/>
        <v>1.069767281464423</v>
      </c>
      <c r="C47" s="9">
        <f t="shared" si="3"/>
        <v>27.674477446574251</v>
      </c>
      <c r="D47" s="48">
        <f t="shared" si="0"/>
        <v>1.069767281464423</v>
      </c>
      <c r="E47" s="8">
        <f t="shared" si="4"/>
        <v>5.2489216260468892</v>
      </c>
      <c r="F47" s="32">
        <f t="shared" si="8"/>
        <v>-2.7636845112839932E-4</v>
      </c>
      <c r="G47" s="20">
        <f t="shared" si="5"/>
        <v>-0.27636845112839931</v>
      </c>
      <c r="H47" s="10">
        <f t="shared" si="9"/>
        <v>1.3341862698163848E-5</v>
      </c>
      <c r="I47" s="8">
        <f t="shared" si="6"/>
        <v>0.36010927068944198</v>
      </c>
      <c r="J47" s="8">
        <f t="shared" si="7"/>
        <v>6.1554824005078803</v>
      </c>
    </row>
    <row r="48" spans="1:10" x14ac:dyDescent="0.2">
      <c r="A48" s="8">
        <f t="shared" si="10"/>
        <v>2.5833333333333335</v>
      </c>
      <c r="B48" s="9">
        <f t="shared" si="2"/>
        <v>1.181536937843257</v>
      </c>
      <c r="C48" s="9">
        <f t="shared" si="3"/>
        <v>29.552018496588339</v>
      </c>
      <c r="D48" s="48">
        <f t="shared" si="0"/>
        <v>1.181536937843257</v>
      </c>
      <c r="E48" s="8">
        <f t="shared" si="4"/>
        <v>5.2658094090968683</v>
      </c>
      <c r="F48" s="32">
        <f t="shared" si="8"/>
        <v>-2.7660004960421462E-4</v>
      </c>
      <c r="G48" s="20">
        <f t="shared" si="5"/>
        <v>-0.27660004960421458</v>
      </c>
      <c r="H48" s="10">
        <f t="shared" si="9"/>
        <v>1.3384667826172315E-5</v>
      </c>
      <c r="I48" s="8">
        <f t="shared" si="6"/>
        <v>0.38515916558889529</v>
      </c>
      <c r="J48" s="8">
        <f t="shared" si="7"/>
        <v>6.3614412223018135</v>
      </c>
    </row>
    <row r="49" spans="1:10" x14ac:dyDescent="0.2">
      <c r="A49" s="8">
        <f t="shared" si="10"/>
        <v>2.666666666666667</v>
      </c>
      <c r="B49" s="9">
        <f t="shared" si="2"/>
        <v>1.3009576176641913</v>
      </c>
      <c r="C49" s="9">
        <f t="shared" si="3"/>
        <v>31.491358176007868</v>
      </c>
      <c r="D49" s="48">
        <f t="shared" si="0"/>
        <v>1.3009576176641913</v>
      </c>
      <c r="E49" s="8">
        <f t="shared" si="4"/>
        <v>5.2832530478210442</v>
      </c>
      <c r="F49" s="32">
        <f t="shared" si="8"/>
        <v>-2.7683971477423581E-4</v>
      </c>
      <c r="G49" s="20">
        <f t="shared" si="5"/>
        <v>-0.2768397147742358</v>
      </c>
      <c r="H49" s="10">
        <f t="shared" si="9"/>
        <v>1.3428880649619361E-5</v>
      </c>
      <c r="I49" s="8">
        <f t="shared" si="6"/>
        <v>0.41111658300003739</v>
      </c>
      <c r="J49" s="8">
        <f t="shared" si="7"/>
        <v>6.5674726022515113</v>
      </c>
    </row>
    <row r="50" spans="1:10" x14ac:dyDescent="0.2">
      <c r="A50" s="8">
        <f t="shared" si="10"/>
        <v>2.7500000000000004</v>
      </c>
      <c r="B50" s="9">
        <f t="shared" si="2"/>
        <v>1.428302835761051</v>
      </c>
      <c r="C50" s="9">
        <f t="shared" si="3"/>
        <v>33.492518487898636</v>
      </c>
      <c r="D50" s="48">
        <f t="shared" si="0"/>
        <v>1.428302835761051</v>
      </c>
      <c r="E50" s="8">
        <f t="shared" si="4"/>
        <v>5.3012527401288034</v>
      </c>
      <c r="F50" s="32">
        <f t="shared" si="8"/>
        <v>-2.7708746829376344E-4</v>
      </c>
      <c r="G50" s="20">
        <f t="shared" si="5"/>
        <v>-0.27708746829376346</v>
      </c>
      <c r="H50" s="10">
        <f t="shared" si="9"/>
        <v>1.3474501547206834E-5</v>
      </c>
      <c r="I50" s="8">
        <f t="shared" ref="I50:I113" si="11">(I49+dp_dy*(1+EXP(-(ABS(E49)-displ)/9*sharpness))^(-alpha)/(H49*rho))*COS(H49*time_step*3600)+J49*SIN(H49*time_step*3600)-dp_dy*(1+EXP(-(ABS(E49)-displ)/9*sharpness))^(-alpha)/(H49*rho)</f>
        <v>0.43798992598917863</v>
      </c>
      <c r="J50" s="8">
        <f t="shared" ref="J50:J113" si="12">-(I49+dp_dy*(1+EXP(-(ABS(E49)-displ)/9*sharpness))^(-alpha)/(H49*rho))*SIN(H49*time_step*3600)+J49*COS(H49*time_step*3600)</f>
        <v>6.7735780997367119</v>
      </c>
    </row>
    <row r="51" spans="1:10" x14ac:dyDescent="0.2">
      <c r="A51" s="8">
        <f t="shared" si="10"/>
        <v>2.8333333333333339</v>
      </c>
      <c r="B51" s="9">
        <f t="shared" si="2"/>
        <v>1.5638486685270381</v>
      </c>
      <c r="C51" s="9">
        <f t="shared" si="3"/>
        <v>35.55552189007588</v>
      </c>
      <c r="D51" s="48">
        <f t="shared" si="0"/>
        <v>1.5638486685270381</v>
      </c>
      <c r="E51" s="8">
        <f t="shared" si="4"/>
        <v>5.3198086880198368</v>
      </c>
      <c r="F51" s="32">
        <f t="shared" si="8"/>
        <v>-2.7734333253184992E-4</v>
      </c>
      <c r="G51" s="20">
        <f t="shared" si="5"/>
        <v>-0.27734333253184995</v>
      </c>
      <c r="H51" s="10">
        <f t="shared" si="9"/>
        <v>1.3521530903342128E-5</v>
      </c>
      <c r="I51" s="8">
        <f t="shared" si="11"/>
        <v>0.46578786852370513</v>
      </c>
      <c r="J51" s="8">
        <f t="shared" si="12"/>
        <v>6.9797591866022772</v>
      </c>
    </row>
    <row r="52" spans="1:10" x14ac:dyDescent="0.2">
      <c r="A52" s="8">
        <f t="shared" si="10"/>
        <v>2.9166666666666674</v>
      </c>
      <c r="B52" s="9">
        <f t="shared" si="2"/>
        <v>1.7078738351878182</v>
      </c>
      <c r="C52" s="9">
        <f t="shared" si="3"/>
        <v>37.680391268338077</v>
      </c>
      <c r="D52" s="48">
        <f t="shared" si="0"/>
        <v>1.7078738351878182</v>
      </c>
      <c r="E52" s="8">
        <f t="shared" si="4"/>
        <v>5.3389210973433867</v>
      </c>
      <c r="F52" s="32">
        <f t="shared" si="8"/>
        <v>-2.7760733057104653E-4</v>
      </c>
      <c r="G52" s="20">
        <f t="shared" si="5"/>
        <v>-0.27760733057104653</v>
      </c>
      <c r="H52" s="10">
        <f t="shared" si="9"/>
        <v>1.3569969107456948E-5</v>
      </c>
      <c r="I52" s="8">
        <f t="shared" si="11"/>
        <v>0.49451935548744785</v>
      </c>
      <c r="J52" s="8">
        <f t="shared" si="12"/>
        <v>7.1860172437887</v>
      </c>
    </row>
    <row r="53" spans="1:10" x14ac:dyDescent="0.2">
      <c r="A53" s="8">
        <f t="shared" si="10"/>
        <v>3.0000000000000009</v>
      </c>
      <c r="B53" s="9">
        <f t="shared" si="2"/>
        <v>1.8606597790768773</v>
      </c>
      <c r="C53" s="9">
        <f t="shared" si="3"/>
        <v>39.867149908682798</v>
      </c>
      <c r="D53" s="48">
        <f t="shared" si="0"/>
        <v>1.8606597790768773</v>
      </c>
      <c r="E53" s="8">
        <f t="shared" si="4"/>
        <v>5.3585901775483338</v>
      </c>
      <c r="F53" s="32">
        <f t="shared" si="8"/>
        <v>-2.7787948620709794E-4</v>
      </c>
      <c r="G53" s="20">
        <f t="shared" si="5"/>
        <v>-0.27787948620709796</v>
      </c>
      <c r="H53" s="10">
        <f t="shared" si="9"/>
        <v>1.3619816553300776E-5</v>
      </c>
      <c r="I53" s="8">
        <f t="shared" si="11"/>
        <v>0.5241936026823808</v>
      </c>
      <c r="J53" s="8">
        <f t="shared" si="12"/>
        <v>7.3923535579053947</v>
      </c>
    </row>
    <row r="54" spans="1:10" x14ac:dyDescent="0.2">
      <c r="A54" s="8">
        <f t="shared" si="10"/>
        <v>3.0833333333333344</v>
      </c>
      <c r="B54" s="9">
        <f t="shared" si="2"/>
        <v>2.0224907489098314</v>
      </c>
      <c r="C54" s="9">
        <f t="shared" si="3"/>
        <v>42.115821468485052</v>
      </c>
      <c r="D54" s="48">
        <f t="shared" si="0"/>
        <v>2.0224907489098314</v>
      </c>
      <c r="E54" s="8">
        <f t="shared" si="4"/>
        <v>5.3788161414239655</v>
      </c>
      <c r="F54" s="32">
        <f t="shared" si="8"/>
        <v>-2.7815982394857949E-4</v>
      </c>
      <c r="G54" s="20">
        <f t="shared" si="5"/>
        <v>-0.27815982394857952</v>
      </c>
      <c r="H54" s="10">
        <f t="shared" si="9"/>
        <v>1.3671073638208617E-5</v>
      </c>
      <c r="I54" s="8">
        <f t="shared" si="11"/>
        <v>0.55482009681551858</v>
      </c>
      <c r="J54" s="8">
        <f t="shared" si="12"/>
        <v>7.5987693177450621</v>
      </c>
    </row>
    <row r="55" spans="1:10" x14ac:dyDescent="0.2">
      <c r="A55" s="8">
        <f t="shared" si="10"/>
        <v>3.1666666666666679</v>
      </c>
      <c r="B55" s="9">
        <f t="shared" si="2"/>
        <v>2.1936538800515173</v>
      </c>
      <c r="C55" s="9">
        <f t="shared" si="3"/>
        <v>44.426429946623273</v>
      </c>
      <c r="D55" s="48">
        <f t="shared" si="0"/>
        <v>2.1936538800515173</v>
      </c>
      <c r="E55" s="8">
        <f t="shared" si="4"/>
        <v>5.3995992048312598</v>
      </c>
      <c r="F55" s="32">
        <f t="shared" si="8"/>
        <v>-2.7844836901647443E-4</v>
      </c>
      <c r="G55" s="20">
        <f t="shared" si="5"/>
        <v>-0.27844836901647446</v>
      </c>
      <c r="H55" s="10">
        <f t="shared" si="9"/>
        <v>1.3723740762342563E-5</v>
      </c>
      <c r="I55" s="8">
        <f t="shared" si="11"/>
        <v>0.58640859546921575</v>
      </c>
      <c r="J55" s="8">
        <f t="shared" si="12"/>
        <v>7.8052656107374343</v>
      </c>
    </row>
    <row r="56" spans="1:10" x14ac:dyDescent="0.2">
      <c r="A56" s="8">
        <f t="shared" si="10"/>
        <v>3.2500000000000013</v>
      </c>
      <c r="B56" s="9">
        <f t="shared" si="2"/>
        <v>2.3744392757716759</v>
      </c>
      <c r="C56" s="9">
        <f t="shared" si="3"/>
        <v>46.798999652528202</v>
      </c>
      <c r="D56" s="48">
        <f t="shared" si="0"/>
        <v>2.3744392757716759</v>
      </c>
      <c r="E56" s="8">
        <f t="shared" si="4"/>
        <v>5.4209395864245007</v>
      </c>
      <c r="F56" s="32">
        <f t="shared" si="8"/>
        <v>-2.7874514734368413E-4</v>
      </c>
      <c r="G56" s="20">
        <f t="shared" si="5"/>
        <v>-0.27874514734368416</v>
      </c>
      <c r="H56" s="10">
        <f t="shared" si="9"/>
        <v>1.3777818327906815E-5</v>
      </c>
      <c r="I56" s="8">
        <f t="shared" si="11"/>
        <v>0.6189691270536386</v>
      </c>
      <c r="J56" s="8">
        <f t="shared" si="12"/>
        <v>8.0118434193407158</v>
      </c>
    </row>
    <row r="57" spans="1:10" x14ac:dyDescent="0.2">
      <c r="A57" s="8">
        <f t="shared" si="10"/>
        <v>3.3333333333333348</v>
      </c>
      <c r="B57" s="9">
        <f t="shared" si="2"/>
        <v>2.5651400884845699</v>
      </c>
      <c r="C57" s="9">
        <f t="shared" si="3"/>
        <v>49.233555174141657</v>
      </c>
      <c r="D57" s="48">
        <f t="shared" si="0"/>
        <v>2.5651400884845699</v>
      </c>
      <c r="E57" s="8">
        <f t="shared" si="4"/>
        <v>5.4428375073630759</v>
      </c>
      <c r="F57" s="32">
        <f t="shared" si="8"/>
        <v>-2.7905018557446669E-4</v>
      </c>
      <c r="G57" s="20">
        <f t="shared" si="5"/>
        <v>-0.2790501855744667</v>
      </c>
      <c r="H57" s="10">
        <f t="shared" si="9"/>
        <v>1.3833306738335706E-5</v>
      </c>
      <c r="I57" s="8">
        <f t="shared" si="11"/>
        <v>0.65251199073963306</v>
      </c>
      <c r="J57" s="8">
        <f t="shared" si="12"/>
        <v>8.2185036173690218</v>
      </c>
    </row>
    <row r="58" spans="1:10" x14ac:dyDescent="0.2">
      <c r="A58" s="8">
        <f t="shared" si="10"/>
        <v>3.4166666666666683</v>
      </c>
      <c r="B58" s="9">
        <f t="shared" si="2"/>
        <v>2.7660526009635706</v>
      </c>
      <c r="C58" s="9">
        <f t="shared" si="3"/>
        <v>51.73012134476518</v>
      </c>
      <c r="D58" s="48">
        <f t="shared" si="0"/>
        <v>2.7660526009635706</v>
      </c>
      <c r="E58" s="8">
        <f t="shared" si="4"/>
        <v>5.4652931910132905</v>
      </c>
      <c r="F58" s="32">
        <f t="shared" si="8"/>
        <v>-2.793635110637996E-4</v>
      </c>
      <c r="G58" s="20">
        <f t="shared" si="5"/>
        <v>-0.27936351106379959</v>
      </c>
      <c r="H58" s="10">
        <f t="shared" si="9"/>
        <v>1.3890206397454404E-5</v>
      </c>
      <c r="I58" s="8">
        <f t="shared" si="11"/>
        <v>0.68704775637041848</v>
      </c>
      <c r="J58" s="8">
        <f t="shared" si="12"/>
        <v>8.4252469662541785</v>
      </c>
    </row>
    <row r="59" spans="1:10" x14ac:dyDescent="0.2">
      <c r="A59" s="8">
        <f t="shared" si="10"/>
        <v>3.5000000000000018</v>
      </c>
      <c r="B59" s="9">
        <f t="shared" si="2"/>
        <v>2.9774763075275752</v>
      </c>
      <c r="C59" s="9">
        <f t="shared" si="3"/>
        <v>54.288723208773881</v>
      </c>
      <c r="D59" s="48">
        <f t="shared" si="0"/>
        <v>2.9774763075275752</v>
      </c>
      <c r="E59" s="8">
        <f t="shared" si="4"/>
        <v>5.4883068626399787</v>
      </c>
      <c r="F59" s="32">
        <f t="shared" si="8"/>
        <v>-2.7968515187666153E-4</v>
      </c>
      <c r="G59" s="20">
        <f t="shared" si="5"/>
        <v>-0.27968515187666154</v>
      </c>
      <c r="H59" s="10">
        <f t="shared" si="9"/>
        <v>1.3948517708611665E-5</v>
      </c>
      <c r="I59" s="8">
        <f t="shared" si="11"/>
        <v>0.72258726435040899</v>
      </c>
      <c r="J59" s="8">
        <f t="shared" si="12"/>
        <v>8.6320741112401862</v>
      </c>
    </row>
    <row r="60" spans="1:10" x14ac:dyDescent="0.2">
      <c r="A60" s="8">
        <f t="shared" si="10"/>
        <v>3.5833333333333353</v>
      </c>
      <c r="B60" s="9">
        <f t="shared" si="2"/>
        <v>3.1997139951883056</v>
      </c>
      <c r="C60" s="9">
        <f t="shared" si="3"/>
        <v>56.909385986180979</v>
      </c>
      <c r="D60" s="48">
        <f t="shared" si="0"/>
        <v>3.1997139951883056</v>
      </c>
      <c r="E60" s="8">
        <f t="shared" si="4"/>
        <v>5.5118787490877743</v>
      </c>
      <c r="F60" s="32">
        <f t="shared" si="8"/>
        <v>-2.8001513678722407E-4</v>
      </c>
      <c r="G60" s="20">
        <f t="shared" si="5"/>
        <v>-0.28001513678722406</v>
      </c>
      <c r="H60" s="10">
        <f t="shared" si="9"/>
        <v>1.4008241073784401E-5</v>
      </c>
      <c r="I60" s="8">
        <f t="shared" si="11"/>
        <v>0.75914162550937192</v>
      </c>
      <c r="J60" s="8">
        <f t="shared" si="12"/>
        <v>8.8389855775087476</v>
      </c>
    </row>
    <row r="61" spans="1:10" x14ac:dyDescent="0.2">
      <c r="A61" s="8">
        <f t="shared" si="10"/>
        <v>3.6666666666666687</v>
      </c>
      <c r="B61" s="9">
        <f t="shared" si="2"/>
        <v>3.433071824755467</v>
      </c>
      <c r="C61" s="9">
        <f t="shared" si="3"/>
        <v>59.592135036028459</v>
      </c>
      <c r="D61" s="48">
        <f t="shared" si="0"/>
        <v>3.433071824755467</v>
      </c>
      <c r="E61" s="8">
        <f t="shared" si="4"/>
        <v>5.5360090784518237</v>
      </c>
      <c r="F61" s="32">
        <f t="shared" si="8"/>
        <v>-2.8035349527795234E-4</v>
      </c>
      <c r="G61" s="20">
        <f t="shared" si="5"/>
        <v>-0.28035349527795234</v>
      </c>
      <c r="H61" s="10">
        <f t="shared" si="9"/>
        <v>1.4069376892653443E-5</v>
      </c>
      <c r="I61" s="8">
        <f t="shared" si="11"/>
        <v>0.79672222094011147</v>
      </c>
      <c r="J61" s="8">
        <f t="shared" si="12"/>
        <v>9.0459817662341813</v>
      </c>
    </row>
    <row r="62" spans="1:10" x14ac:dyDescent="0.2">
      <c r="A62" s="8">
        <f t="shared" si="10"/>
        <v>3.7500000000000022</v>
      </c>
      <c r="B62" s="9">
        <f t="shared" si="2"/>
        <v>3.6778594118869572</v>
      </c>
      <c r="C62" s="9">
        <f t="shared" si="3"/>
        <v>62.336995818584228</v>
      </c>
      <c r="D62" s="48">
        <f t="shared" si="0"/>
        <v>3.6778594118869572</v>
      </c>
      <c r="E62" s="8">
        <f t="shared" si="4"/>
        <v>5.5606980797377608</v>
      </c>
      <c r="F62" s="32">
        <f t="shared" si="8"/>
        <v>-2.8070025753860556E-4</v>
      </c>
      <c r="G62" s="20">
        <f t="shared" si="5"/>
        <v>-0.28070025753860556</v>
      </c>
      <c r="H62" s="10">
        <f t="shared" si="9"/>
        <v>1.4131925561650115E-5</v>
      </c>
      <c r="I62" s="8">
        <f t="shared" si="11"/>
        <v>0.83534070180775188</v>
      </c>
      <c r="J62" s="8">
        <f t="shared" si="12"/>
        <v>9.2530629505661395</v>
      </c>
    </row>
    <row r="63" spans="1:10" x14ac:dyDescent="0.2">
      <c r="A63" s="8">
        <f t="shared" si="10"/>
        <v>3.8333333333333357</v>
      </c>
      <c r="B63" s="9">
        <f t="shared" si="2"/>
        <v>3.9343899080781908</v>
      </c>
      <c r="C63" s="9">
        <f t="shared" si="3"/>
        <v>65.143993856321089</v>
      </c>
      <c r="D63" s="48">
        <f t="shared" si="0"/>
        <v>3.9343899080781908</v>
      </c>
      <c r="E63" s="8">
        <f t="shared" si="4"/>
        <v>5.5859459825107329</v>
      </c>
      <c r="F63" s="32">
        <f t="shared" si="8"/>
        <v>-2.8105545446513214E-4</v>
      </c>
      <c r="G63" s="20">
        <f t="shared" si="5"/>
        <v>-0.28105545446513214</v>
      </c>
      <c r="H63" s="10">
        <f t="shared" si="9"/>
        <v>1.4195887472973106E-5</v>
      </c>
      <c r="I63" s="8">
        <f t="shared" si="11"/>
        <v>0.87500898912873737</v>
      </c>
      <c r="J63" s="8">
        <f t="shared" si="12"/>
        <v>9.4602292715385214</v>
      </c>
    </row>
    <row r="64" spans="1:10" x14ac:dyDescent="0.2">
      <c r="A64" s="8">
        <f t="shared" si="10"/>
        <v>3.9166666666666692</v>
      </c>
      <c r="B64" s="9">
        <f t="shared" si="2"/>
        <v>4.2029800815802938</v>
      </c>
      <c r="C64" s="9">
        <f t="shared" si="3"/>
        <v>68.013154693657526</v>
      </c>
      <c r="D64" s="48">
        <f t="shared" si="0"/>
        <v>4.2029800815802938</v>
      </c>
      <c r="E64" s="8">
        <f t="shared" si="4"/>
        <v>5.6117530165332745</v>
      </c>
      <c r="F64" s="32">
        <f t="shared" si="8"/>
        <v>-2.8141911765845219E-4</v>
      </c>
      <c r="G64" s="20">
        <f t="shared" si="5"/>
        <v>-0.28141911765845218</v>
      </c>
      <c r="H64" s="10">
        <f t="shared" si="9"/>
        <v>1.4261263013575113E-5</v>
      </c>
      <c r="I64" s="8">
        <f t="shared" si="11"/>
        <v>0.91573927351742412</v>
      </c>
      <c r="J64" s="8">
        <f t="shared" si="12"/>
        <v>9.6674807339029805</v>
      </c>
    </row>
    <row r="65" spans="1:24" x14ac:dyDescent="0.2">
      <c r="A65" s="8">
        <f t="shared" si="10"/>
        <v>4.0000000000000027</v>
      </c>
      <c r="B65" s="9">
        <f t="shared" si="2"/>
        <v>4.4839503982365772</v>
      </c>
      <c r="C65" s="9">
        <f t="shared" si="3"/>
        <v>70.944503855439834</v>
      </c>
      <c r="D65" s="48">
        <f t="shared" si="0"/>
        <v>4.4839503982365772</v>
      </c>
      <c r="E65" s="8">
        <f t="shared" si="4"/>
        <v>5.6381194113918838</v>
      </c>
      <c r="F65" s="32">
        <f t="shared" si="8"/>
        <v>-2.8179127942312064E-4</v>
      </c>
      <c r="G65" s="20">
        <f t="shared" si="5"/>
        <v>-0.28179127942312066</v>
      </c>
      <c r="H65" s="10">
        <f t="shared" si="9"/>
        <v>1.432805256411894E-5</v>
      </c>
      <c r="I65" s="8">
        <f t="shared" si="11"/>
        <v>0.95754401489822527</v>
      </c>
      <c r="J65" s="8">
        <f t="shared" si="12"/>
        <v>9.8748172018854774</v>
      </c>
    </row>
    <row r="66" spans="1:24" x14ac:dyDescent="0.2">
      <c r="A66" s="8">
        <f t="shared" si="10"/>
        <v>4.0833333333333357</v>
      </c>
      <c r="B66" s="9">
        <f t="shared" si="2"/>
        <v>4.7776251022285487</v>
      </c>
      <c r="C66" s="9">
        <f t="shared" si="3"/>
        <v>73.93806680413708</v>
      </c>
      <c r="D66" s="48">
        <f t="shared" si="0"/>
        <v>4.7776251022285487</v>
      </c>
      <c r="E66" s="8">
        <f t="shared" si="4"/>
        <v>5.6650453961119922</v>
      </c>
      <c r="F66" s="32">
        <f t="shared" si="8"/>
        <v>-2.8217197276586716E-4</v>
      </c>
      <c r="G66" s="20">
        <f t="shared" si="5"/>
        <v>-0.28217197276586714</v>
      </c>
      <c r="H66" s="10">
        <f t="shared" si="9"/>
        <v>1.4396256497902286E-5</v>
      </c>
      <c r="I66" s="8">
        <f t="shared" si="11"/>
        <v>1.0004359421811557</v>
      </c>
      <c r="J66" s="8">
        <f t="shared" si="12"/>
        <v>10.082238394864332</v>
      </c>
      <c r="U66" s="21"/>
      <c r="V66" s="30" t="s">
        <v>33</v>
      </c>
      <c r="W66" s="33"/>
      <c r="X66" s="22"/>
    </row>
    <row r="67" spans="1:24" x14ac:dyDescent="0.2">
      <c r="A67" s="8">
        <f t="shared" si="10"/>
        <v>4.1666666666666687</v>
      </c>
      <c r="B67" s="9">
        <f t="shared" si="2"/>
        <v>5.0843322967166955</v>
      </c>
      <c r="C67" s="9">
        <f t="shared" si="3"/>
        <v>76.99386889572628</v>
      </c>
      <c r="D67" s="48">
        <f t="shared" si="0"/>
        <v>5.0843322967166955</v>
      </c>
      <c r="E67" s="8">
        <f t="shared" si="4"/>
        <v>5.6925311987611771</v>
      </c>
      <c r="F67" s="32">
        <f t="shared" si="8"/>
        <v>-2.8256123139399941E-4</v>
      </c>
      <c r="G67" s="20">
        <f t="shared" si="5"/>
        <v>-0.28256123139399941</v>
      </c>
      <c r="H67" s="10">
        <f t="shared" si="9"/>
        <v>1.4465875179750891E-5</v>
      </c>
      <c r="I67" s="8">
        <f t="shared" si="11"/>
        <v>1.0444280528985033</v>
      </c>
      <c r="J67" s="8">
        <f t="shared" si="12"/>
        <v>10.289743882968226</v>
      </c>
      <c r="U67" s="23"/>
      <c r="V67" s="24" t="s">
        <v>26</v>
      </c>
      <c r="W67" s="24" t="s">
        <v>27</v>
      </c>
      <c r="X67" s="27"/>
    </row>
    <row r="68" spans="1:24" x14ac:dyDescent="0.2">
      <c r="A68" s="8">
        <f t="shared" si="10"/>
        <v>4.2500000000000018</v>
      </c>
      <c r="B68" s="9">
        <f t="shared" si="2"/>
        <v>5.404404024368449</v>
      </c>
      <c r="C68" s="9">
        <f t="shared" si="3"/>
        <v>80.111935334247534</v>
      </c>
      <c r="D68" s="48">
        <f t="shared" si="0"/>
        <v>5.404404024368449</v>
      </c>
      <c r="E68" s="8">
        <f t="shared" si="4"/>
        <v>5.7205770460404013</v>
      </c>
      <c r="F68" s="32">
        <f t="shared" si="8"/>
        <v>-2.8295908971366884E-4</v>
      </c>
      <c r="G68" s="20">
        <f t="shared" si="5"/>
        <v>-0.28295908971366884</v>
      </c>
      <c r="H68" s="10">
        <f t="shared" si="9"/>
        <v>1.4536908964879462E-5</v>
      </c>
      <c r="I68" s="8">
        <f t="shared" si="11"/>
        <v>1.0895336128003166</v>
      </c>
      <c r="J68" s="8">
        <f t="shared" si="12"/>
        <v>10.4973330825927</v>
      </c>
      <c r="U68" s="23"/>
      <c r="V68" s="25">
        <v>50</v>
      </c>
      <c r="W68" s="25">
        <v>1</v>
      </c>
      <c r="X68" s="27"/>
    </row>
    <row r="69" spans="1:24" x14ac:dyDescent="0.2">
      <c r="A69" s="8">
        <f t="shared" si="10"/>
        <v>4.3333333333333348</v>
      </c>
      <c r="B69" s="9">
        <f t="shared" si="2"/>
        <v>5.7381763477567063</v>
      </c>
      <c r="C69" s="9">
        <f t="shared" si="3"/>
        <v>83.292291124999991</v>
      </c>
      <c r="D69" s="48">
        <f t="shared" si="0"/>
        <v>5.7381763477567063</v>
      </c>
      <c r="E69" s="8">
        <f t="shared" si="4"/>
        <v>5.7491831628630239</v>
      </c>
      <c r="F69" s="32">
        <f t="shared" si="8"/>
        <v>-2.8336558282798731E-4</v>
      </c>
      <c r="G69" s="20">
        <f t="shared" si="5"/>
        <v>-0.28336558282798729</v>
      </c>
      <c r="H69" s="10">
        <f t="shared" si="9"/>
        <v>1.4609358197719861E-5</v>
      </c>
      <c r="I69" s="8">
        <f t="shared" si="11"/>
        <v>1.1357661554064151</v>
      </c>
      <c r="J69" s="8">
        <f t="shared" si="12"/>
        <v>10.705005251833599</v>
      </c>
      <c r="U69" s="23"/>
      <c r="V69" s="26"/>
      <c r="W69" s="26"/>
      <c r="X69" s="27"/>
    </row>
    <row r="70" spans="1:24" x14ac:dyDescent="0.2">
      <c r="A70" s="8">
        <f t="shared" si="10"/>
        <v>4.4166666666666679</v>
      </c>
      <c r="B70" s="9">
        <f t="shared" si="2"/>
        <v>6.0859894296171317</v>
      </c>
      <c r="C70" s="9">
        <f t="shared" si="3"/>
        <v>86.534961026356086</v>
      </c>
      <c r="D70" s="48">
        <f t="shared" si="0"/>
        <v>6.0859894296171317</v>
      </c>
      <c r="E70" s="8">
        <f t="shared" si="4"/>
        <v>5.778349771921393</v>
      </c>
      <c r="F70" s="32">
        <f t="shared" si="8"/>
        <v>-2.8378074653498652E-4</v>
      </c>
      <c r="G70" s="20">
        <f t="shared" si="5"/>
        <v>-0.28378074653498653</v>
      </c>
      <c r="H70" s="10">
        <f t="shared" si="9"/>
        <v>1.4683223210716E-5</v>
      </c>
      <c r="I70" s="8">
        <f t="shared" si="11"/>
        <v>1.183139481512292</v>
      </c>
      <c r="J70" s="8">
        <f t="shared" si="12"/>
        <v>10.912759485836089</v>
      </c>
      <c r="U70" s="23"/>
      <c r="V70" s="26"/>
      <c r="W70" s="26"/>
      <c r="X70" s="27"/>
    </row>
    <row r="71" spans="1:24" ht="15.75" x14ac:dyDescent="0.25">
      <c r="A71" s="8">
        <f t="shared" si="10"/>
        <v>4.5000000000000009</v>
      </c>
      <c r="B71" s="9">
        <f t="shared" si="2"/>
        <v>6.448187612950866</v>
      </c>
      <c r="C71" s="9">
        <f t="shared" si="3"/>
        <v>89.839969500167285</v>
      </c>
      <c r="D71" s="48">
        <f t="shared" si="0"/>
        <v>6.448187612950866</v>
      </c>
      <c r="E71" s="8">
        <f t="shared" si="4"/>
        <v>5.8080770932407573</v>
      </c>
      <c r="F71" s="32">
        <f t="shared" si="8"/>
        <v>-2.8420461732541581E-4</v>
      </c>
      <c r="G71" s="20">
        <f t="shared" si="5"/>
        <v>-0.2842046173254158</v>
      </c>
      <c r="H71" s="10">
        <f t="shared" si="9"/>
        <v>1.4758504323084906E-5</v>
      </c>
      <c r="I71" s="8">
        <f t="shared" si="11"/>
        <v>1.2316676586465718</v>
      </c>
      <c r="J71" s="8">
        <f t="shared" si="12"/>
        <v>11.120594712057745</v>
      </c>
      <c r="U71" s="36" t="s">
        <v>36</v>
      </c>
      <c r="V71" s="35" t="s">
        <v>35</v>
      </c>
      <c r="W71" s="26"/>
      <c r="X71" s="39" t="s">
        <v>29</v>
      </c>
    </row>
    <row r="72" spans="1:24" x14ac:dyDescent="0.2">
      <c r="A72" s="8">
        <f t="shared" si="10"/>
        <v>4.5833333333333339</v>
      </c>
      <c r="B72" s="9">
        <f t="shared" si="2"/>
        <v>6.8251195009566787</v>
      </c>
      <c r="C72" s="9">
        <f t="shared" si="3"/>
        <v>93.207340660735028</v>
      </c>
      <c r="D72" s="48">
        <f t="shared" si="0"/>
        <v>6.8251195009566787</v>
      </c>
      <c r="E72" s="8">
        <f t="shared" si="4"/>
        <v>5.8383653437202865</v>
      </c>
      <c r="F72" s="32">
        <f t="shared" si="8"/>
        <v>-2.8463723238036519E-4</v>
      </c>
      <c r="G72" s="20">
        <f t="shared" si="5"/>
        <v>-0.2846372323803652</v>
      </c>
      <c r="H72" s="10">
        <f t="shared" si="9"/>
        <v>1.4835201839543412E-5</v>
      </c>
      <c r="I72" s="8">
        <f t="shared" si="11"/>
        <v>1.2813650204772458</v>
      </c>
      <c r="J72" s="8">
        <f t="shared" si="12"/>
        <v>11.328509685444375</v>
      </c>
      <c r="U72" s="23">
        <v>-45</v>
      </c>
      <c r="V72" s="37">
        <f>(1+EXP(-(U72-displ)/9*sharpness))^(-alpha)</f>
        <v>5.0778437933203168E-3</v>
      </c>
      <c r="W72" s="26"/>
      <c r="X72" s="40">
        <f>V72*$D$4</f>
        <v>-1.828023765595314E-2</v>
      </c>
    </row>
    <row r="73" spans="1:24" x14ac:dyDescent="0.2">
      <c r="A73" s="8">
        <f t="shared" si="10"/>
        <v>4.666666666666667</v>
      </c>
      <c r="B73" s="9">
        <f t="shared" si="2"/>
        <v>7.2171380367760491</v>
      </c>
      <c r="C73" s="9">
        <f t="shared" si="3"/>
        <v>96.637098222321825</v>
      </c>
      <c r="D73" s="48">
        <f t="shared" si="0"/>
        <v>7.2171380367760491</v>
      </c>
      <c r="E73" s="8">
        <f t="shared" si="4"/>
        <v>5.8692147366609468</v>
      </c>
      <c r="F73" s="32">
        <f t="shared" si="8"/>
        <v>-2.8507862956870768E-4</v>
      </c>
      <c r="G73" s="20">
        <f t="shared" si="5"/>
        <v>-0.28507862956870766</v>
      </c>
      <c r="H73" s="10">
        <f t="shared" si="9"/>
        <v>1.4913316048999871E-5</v>
      </c>
      <c r="I73" s="8">
        <f t="shared" si="11"/>
        <v>1.3322461661640901</v>
      </c>
      <c r="J73" s="8">
        <f t="shared" si="12"/>
        <v>11.536502983517183</v>
      </c>
      <c r="U73" s="23">
        <f>U72+9</f>
        <v>-36</v>
      </c>
      <c r="V73" s="37">
        <f t="shared" ref="V73:V87" si="13">(1+EXP(-(U73-displ)/9*sharpness))^(-alpha)</f>
        <v>8.3444615365500519E-3</v>
      </c>
      <c r="W73" s="26"/>
      <c r="X73" s="40">
        <f t="shared" ref="X73:X87" si="14">V73*$D$4</f>
        <v>-3.0040061531580186E-2</v>
      </c>
    </row>
    <row r="74" spans="1:24" x14ac:dyDescent="0.2">
      <c r="A74" s="8">
        <f t="shared" si="10"/>
        <v>4.75</v>
      </c>
      <c r="B74" s="9">
        <f t="shared" si="2"/>
        <v>7.6246005830364947</v>
      </c>
      <c r="C74" s="9">
        <f t="shared" si="3"/>
        <v>100.12926544517511</v>
      </c>
      <c r="D74" s="48">
        <f t="shared" si="0"/>
        <v>7.6246005830364947</v>
      </c>
      <c r="E74" s="8">
        <f t="shared" si="4"/>
        <v>5.9006254812800067</v>
      </c>
      <c r="F74" s="32">
        <f t="shared" si="8"/>
        <v>-2.8552884744435103E-4</v>
      </c>
      <c r="G74" s="20">
        <f t="shared" si="5"/>
        <v>-0.28552884744435103</v>
      </c>
      <c r="H74" s="10">
        <f t="shared" si="9"/>
        <v>1.4992847223210415E-5</v>
      </c>
      <c r="I74" s="8">
        <f t="shared" si="11"/>
        <v>1.3843259596544542</v>
      </c>
      <c r="J74" s="8">
        <f t="shared" si="12"/>
        <v>11.744573001369933</v>
      </c>
      <c r="U74" s="23">
        <f t="shared" ref="U74:U87" si="15">U73+9</f>
        <v>-27</v>
      </c>
      <c r="V74" s="37">
        <f t="shared" si="13"/>
        <v>1.3683618657050386E-2</v>
      </c>
      <c r="W74" s="26"/>
      <c r="X74" s="40">
        <f t="shared" si="14"/>
        <v>-4.9261027165381388E-2</v>
      </c>
    </row>
    <row r="75" spans="1:24" x14ac:dyDescent="0.2">
      <c r="A75" s="8">
        <f t="shared" si="10"/>
        <v>4.833333333333333</v>
      </c>
      <c r="B75" s="9">
        <f t="shared" si="2"/>
        <v>8.0478690011744103</v>
      </c>
      <c r="C75" s="9">
        <f t="shared" si="3"/>
        <v>103.68386508003668</v>
      </c>
      <c r="D75" s="48">
        <f t="shared" si="0"/>
        <v>8.0478690011744103</v>
      </c>
      <c r="E75" s="8">
        <f t="shared" si="4"/>
        <v>5.932597782211924</v>
      </c>
      <c r="F75" s="32">
        <f t="shared" si="8"/>
        <v>-2.8598792524328956E-4</v>
      </c>
      <c r="G75" s="20">
        <f t="shared" si="5"/>
        <v>-0.28598792524328959</v>
      </c>
      <c r="H75" s="10">
        <f t="shared" si="9"/>
        <v>1.5073795615399112E-5</v>
      </c>
      <c r="I75" s="8">
        <f t="shared" si="11"/>
        <v>1.4376195289196119</v>
      </c>
      <c r="J75" s="8">
        <f t="shared" si="12"/>
        <v>11.952717946574847</v>
      </c>
      <c r="U75" s="23">
        <f t="shared" si="15"/>
        <v>-18</v>
      </c>
      <c r="V75" s="37">
        <f t="shared" si="13"/>
        <v>2.2361969193544173E-2</v>
      </c>
      <c r="W75" s="26"/>
      <c r="X75" s="40">
        <f t="shared" si="14"/>
        <v>-8.0503089096759017E-2</v>
      </c>
    </row>
    <row r="76" spans="1:24" x14ac:dyDescent="0.2">
      <c r="A76" s="8">
        <f t="shared" si="10"/>
        <v>4.9166666666666661</v>
      </c>
      <c r="B76" s="9">
        <f t="shared" si="2"/>
        <v>8.4873097305196055</v>
      </c>
      <c r="C76" s="9">
        <f t="shared" si="3"/>
        <v>107.300919311109</v>
      </c>
      <c r="D76" s="48">
        <f t="shared" si="0"/>
        <v>8.4873097305196055</v>
      </c>
      <c r="E76" s="8">
        <f t="shared" si="4"/>
        <v>5.9651318389953438</v>
      </c>
      <c r="F76" s="32">
        <f t="shared" si="8"/>
        <v>-2.8645590288044805E-4</v>
      </c>
      <c r="G76" s="20">
        <f t="shared" si="5"/>
        <v>-0.28645590288044803</v>
      </c>
      <c r="H76" s="10">
        <f t="shared" si="9"/>
        <v>1.5156161458841434E-5</v>
      </c>
      <c r="I76" s="8">
        <f t="shared" si="11"/>
        <v>1.4921422651286065</v>
      </c>
      <c r="J76" s="8">
        <f t="shared" si="12"/>
        <v>12.160935833995953</v>
      </c>
      <c r="U76" s="23">
        <f t="shared" si="15"/>
        <v>-9</v>
      </c>
      <c r="V76" s="37">
        <f t="shared" si="13"/>
        <v>3.6341460146782384E-2</v>
      </c>
      <c r="W76" s="26"/>
      <c r="X76" s="40">
        <f t="shared" si="14"/>
        <v>-0.13082925652841659</v>
      </c>
    </row>
    <row r="77" spans="1:24" x14ac:dyDescent="0.2">
      <c r="A77" s="8">
        <f t="shared" si="10"/>
        <v>4.9999999999999991</v>
      </c>
      <c r="B77" s="9">
        <f t="shared" si="2"/>
        <v>8.9432938671215148</v>
      </c>
      <c r="C77" s="9">
        <f t="shared" si="3"/>
        <v>110.9804496974526</v>
      </c>
      <c r="D77" s="48">
        <f t="shared" si="0"/>
        <v>8.9432938671215148</v>
      </c>
      <c r="E77" s="8">
        <f t="shared" si="4"/>
        <v>5.9982278455459923</v>
      </c>
      <c r="F77" s="32">
        <f t="shared" si="8"/>
        <v>-2.8693282094630437E-4</v>
      </c>
      <c r="G77" s="20">
        <f t="shared" si="5"/>
        <v>-0.28693282094630435</v>
      </c>
      <c r="H77" s="10">
        <f t="shared" si="9"/>
        <v>1.523994496541052E-5</v>
      </c>
      <c r="I77" s="8">
        <f t="shared" si="11"/>
        <v>1.5479098217567397</v>
      </c>
      <c r="J77" s="8">
        <f t="shared" si="12"/>
        <v>12.369224480508674</v>
      </c>
      <c r="U77" s="23">
        <f t="shared" si="15"/>
        <v>0</v>
      </c>
      <c r="V77" s="37">
        <f t="shared" si="13"/>
        <v>5.8536902874367899E-2</v>
      </c>
      <c r="W77" s="26"/>
      <c r="X77" s="40">
        <f t="shared" si="14"/>
        <v>-0.21073285034772443</v>
      </c>
    </row>
    <row r="78" spans="1:24" x14ac:dyDescent="0.2">
      <c r="A78" s="8">
        <f t="shared" si="10"/>
        <v>5.0833333333333321</v>
      </c>
      <c r="B78" s="9">
        <f t="shared" si="2"/>
        <v>9.4161972422992761</v>
      </c>
      <c r="C78" s="9">
        <f t="shared" si="3"/>
        <v>114.72247711278546</v>
      </c>
      <c r="D78" s="48">
        <f t="shared" si="0"/>
        <v>9.4161972422992761</v>
      </c>
      <c r="E78" s="8">
        <f t="shared" si="4"/>
        <v>6.0318859896151942</v>
      </c>
      <c r="F78" s="32">
        <f t="shared" si="8"/>
        <v>-2.8741872070328406E-4</v>
      </c>
      <c r="G78" s="20">
        <f t="shared" si="5"/>
        <v>-0.28741872070328406</v>
      </c>
      <c r="H78" s="10">
        <f t="shared" si="9"/>
        <v>1.5325146324085613E-5</v>
      </c>
      <c r="I78" s="8">
        <f t="shared" si="11"/>
        <v>1.6049381136254581</v>
      </c>
      <c r="J78" s="8">
        <f t="shared" si="12"/>
        <v>12.57758149962447</v>
      </c>
      <c r="U78" s="23">
        <f t="shared" si="15"/>
        <v>9</v>
      </c>
      <c r="V78" s="37">
        <f t="shared" si="13"/>
        <v>9.2980194522299817E-2</v>
      </c>
      <c r="W78" s="26"/>
      <c r="X78" s="40">
        <f t="shared" si="14"/>
        <v>-0.33472870028027935</v>
      </c>
    </row>
    <row r="79" spans="1:24" x14ac:dyDescent="0.2">
      <c r="A79" s="8">
        <f t="shared" si="10"/>
        <v>5.1666666666666652</v>
      </c>
      <c r="B79" s="9">
        <f t="shared" si="2"/>
        <v>9.9064005008913298</v>
      </c>
      <c r="C79" s="9">
        <f t="shared" si="3"/>
        <v>118.52702168365242</v>
      </c>
      <c r="D79" s="48">
        <f t="shared" si="0"/>
        <v>9.9064005008913298</v>
      </c>
      <c r="E79" s="8">
        <f t="shared" si="4"/>
        <v>6.0661064522337327</v>
      </c>
      <c r="F79" s="32">
        <f t="shared" si="8"/>
        <v>-2.8791364408191507E-4</v>
      </c>
      <c r="G79" s="20">
        <f t="shared" si="5"/>
        <v>-0.28791364408191511</v>
      </c>
      <c r="H79" s="10">
        <f t="shared" si="9"/>
        <v>1.5411765699422008E-5</v>
      </c>
      <c r="I79" s="8">
        <f t="shared" si="11"/>
        <v>1.6632433158705027</v>
      </c>
      <c r="J79" s="8">
        <f t="shared" si="12"/>
        <v>12.78600429601944</v>
      </c>
      <c r="U79" s="23">
        <f t="shared" si="15"/>
        <v>18</v>
      </c>
      <c r="V79" s="37">
        <f t="shared" si="13"/>
        <v>0.14457775046587726</v>
      </c>
      <c r="W79" s="26"/>
      <c r="X79" s="40">
        <f t="shared" si="14"/>
        <v>-0.52047990167715819</v>
      </c>
    </row>
    <row r="80" spans="1:24" x14ac:dyDescent="0.2">
      <c r="A80" s="8">
        <f t="shared" si="10"/>
        <v>5.2499999999999982</v>
      </c>
      <c r="B80" s="9">
        <f t="shared" si="2"/>
        <v>10.41428917918547</v>
      </c>
      <c r="C80" s="9">
        <f t="shared" si="3"/>
        <v>122.39410272594402</v>
      </c>
      <c r="D80" s="48">
        <f t="shared" si="0"/>
        <v>10.41428917918547</v>
      </c>
      <c r="E80" s="8">
        <f t="shared" si="4"/>
        <v>6.100889407140853</v>
      </c>
      <c r="F80" s="32">
        <f t="shared" si="8"/>
        <v>-2.88417633676731E-4</v>
      </c>
      <c r="G80" s="20">
        <f t="shared" si="5"/>
        <v>-0.28841763367673101</v>
      </c>
      <c r="H80" s="10">
        <f t="shared" si="9"/>
        <v>1.5499803229982078E-5</v>
      </c>
      <c r="I80" s="8">
        <f t="shared" si="11"/>
        <v>1.7228418628349758</v>
      </c>
      <c r="J80" s="8">
        <f t="shared" si="12"/>
        <v>12.994490059965731</v>
      </c>
      <c r="U80" s="23">
        <f t="shared" si="15"/>
        <v>27</v>
      </c>
      <c r="V80" s="37">
        <f t="shared" si="13"/>
        <v>0.21792873238451507</v>
      </c>
      <c r="W80" s="26"/>
      <c r="X80" s="40">
        <f t="shared" si="14"/>
        <v>-0.78454343658425429</v>
      </c>
    </row>
    <row r="81" spans="1:24" x14ac:dyDescent="0.2">
      <c r="A81" s="8">
        <f t="shared" si="10"/>
        <v>5.3333333333333313</v>
      </c>
      <c r="B81" s="9">
        <f t="shared" si="2"/>
        <v>10.940253782504536</v>
      </c>
      <c r="C81" s="9">
        <f t="shared" si="3"/>
        <v>126.32373867972429</v>
      </c>
      <c r="D81" s="48">
        <f t="shared" ref="D81:D144" si="16">B81</f>
        <v>10.940253782504536</v>
      </c>
      <c r="E81" s="8">
        <f t="shared" si="4"/>
        <v>6.1362350201980718</v>
      </c>
      <c r="F81" s="32">
        <f t="shared" si="8"/>
        <v>-2.8893073274191382E-4</v>
      </c>
      <c r="G81" s="20">
        <f t="shared" si="5"/>
        <v>-0.28893073274191378</v>
      </c>
      <c r="H81" s="10">
        <f t="shared" si="9"/>
        <v>1.5589259026726577E-5</v>
      </c>
      <c r="I81" s="8">
        <f t="shared" si="11"/>
        <v>1.7837504468840351</v>
      </c>
      <c r="J81" s="8">
        <f t="shared" si="12"/>
        <v>13.203035761664784</v>
      </c>
      <c r="U81" s="23">
        <f t="shared" si="15"/>
        <v>36</v>
      </c>
      <c r="V81" s="37">
        <f t="shared" si="13"/>
        <v>0.31479902333468435</v>
      </c>
      <c r="W81" s="26"/>
      <c r="X81" s="40">
        <f t="shared" si="14"/>
        <v>-1.1332764840048637</v>
      </c>
    </row>
    <row r="82" spans="1:24" x14ac:dyDescent="0.2">
      <c r="A82" s="8">
        <f t="shared" si="10"/>
        <v>5.4166666666666643</v>
      </c>
      <c r="B82" s="9">
        <f t="shared" ref="B82:B145" si="17">B81+((I81+dp_dy*(1+EXP(-(ABS(E81)-displ)/9*sharpness))^(-alpha)/(H81*rho))/H81*SIN(H81*time_step*3600)-J81/H81*COS(H81*time_step*3600)-dp_dy*(1+EXP(-(ABS(E81)-displ)/9*sharpness))^(-alpha)*time_step*3600/(H81*rho)+J81/H81)/1000</f>
        <v>11.484689862424572</v>
      </c>
      <c r="C82" s="9">
        <f t="shared" ref="C82:C145" si="18">C81+((I81+dp_dy*(1+EXP(-(ABS(E81)-displ)/9*sharpness))^(-alpha)/(H81*rho))/H81*COS(H81*time_step*3600)+J81/H81*SIN(H81*time_step*3600)-(I81+dp_dy*(1+EXP(-(ABS(E81)-displ)/9*sharpness))^(-alpha)/(H81*rho))/H81)/1000</f>
        <v>130.3159470423474</v>
      </c>
      <c r="D82" s="48">
        <f t="shared" si="16"/>
        <v>11.484689862424572</v>
      </c>
      <c r="E82" s="8">
        <f t="shared" ref="E82:E145" si="19">360*(init_km_from_eq+C82)/(2*PI()*6.37*10^3)</f>
        <v>6.1721434487875744</v>
      </c>
      <c r="F82" s="32">
        <f t="shared" si="8"/>
        <v>-2.8945298518666206E-4</v>
      </c>
      <c r="G82" s="20">
        <f t="shared" ref="G82:G145" si="20">F82*10^5/100</f>
        <v>-0.28945298518666207</v>
      </c>
      <c r="H82" s="10">
        <f t="shared" si="9"/>
        <v>1.5680133171365766E-5</v>
      </c>
      <c r="I82" s="8">
        <f t="shared" si="11"/>
        <v>1.8459860171376263</v>
      </c>
      <c r="J82" s="8">
        <f t="shared" si="12"/>
        <v>13.411638145481415</v>
      </c>
      <c r="U82" s="23">
        <f t="shared" si="15"/>
        <v>45</v>
      </c>
      <c r="V82" s="37">
        <f t="shared" si="13"/>
        <v>0.43099866743180942</v>
      </c>
      <c r="W82" s="26"/>
      <c r="X82" s="40">
        <f t="shared" si="14"/>
        <v>-1.5515952027545139</v>
      </c>
    </row>
    <row r="83" spans="1:24" x14ac:dyDescent="0.2">
      <c r="A83" s="8">
        <f t="shared" si="10"/>
        <v>5.4999999999999973</v>
      </c>
      <c r="B83" s="9">
        <f t="shared" si="17"/>
        <v>12.047998093599402</v>
      </c>
      <c r="C83" s="9">
        <f t="shared" si="18"/>
        <v>134.37074429982715</v>
      </c>
      <c r="D83" s="48">
        <f t="shared" si="16"/>
        <v>12.047998093599402</v>
      </c>
      <c r="E83" s="8">
        <f t="shared" si="19"/>
        <v>6.2086148411949234</v>
      </c>
      <c r="F83" s="32">
        <f t="shared" ref="F83:F146" si="21">dp_dy*(1+EXP(-(ABS(E82)-displ)/9*sharpness))^(-alpha)</f>
        <v>-2.899844355702748E-4</v>
      </c>
      <c r="G83" s="20">
        <f t="shared" si="20"/>
        <v>-0.28998443557027481</v>
      </c>
      <c r="H83" s="10">
        <f t="shared" ref="H83:H146" si="22">2*7.292*10^(-5)*SIN(E83*PI()/180)</f>
        <v>1.5772425714669694E-5</v>
      </c>
      <c r="I83" s="8">
        <f t="shared" si="11"/>
        <v>1.9095657781177948</v>
      </c>
      <c r="J83" s="8">
        <f t="shared" si="12"/>
        <v>13.620293724077774</v>
      </c>
      <c r="U83" s="23">
        <f t="shared" si="15"/>
        <v>54</v>
      </c>
      <c r="V83" s="37">
        <f t="shared" si="13"/>
        <v>0.55532805526236895</v>
      </c>
      <c r="W83" s="26"/>
      <c r="X83" s="40">
        <f t="shared" si="14"/>
        <v>-1.9991809989445282</v>
      </c>
    </row>
    <row r="84" spans="1:24" x14ac:dyDescent="0.2">
      <c r="A84" s="8">
        <f t="shared" si="10"/>
        <v>5.5833333333333304</v>
      </c>
      <c r="B84" s="9">
        <f t="shared" si="17"/>
        <v>12.630584350167489</v>
      </c>
      <c r="C84" s="9">
        <f t="shared" si="18"/>
        <v>138.48814585643589</v>
      </c>
      <c r="D84" s="48">
        <f t="shared" si="16"/>
        <v>12.630584350167489</v>
      </c>
      <c r="E84" s="8">
        <f t="shared" si="19"/>
        <v>6.2456493359758136</v>
      </c>
      <c r="F84" s="32">
        <f t="shared" si="21"/>
        <v>-2.9052512909693852E-4</v>
      </c>
      <c r="G84" s="20">
        <f t="shared" si="20"/>
        <v>-0.29052512909693851</v>
      </c>
      <c r="H84" s="10">
        <f t="shared" si="22"/>
        <v>1.5866136674737066E-5</v>
      </c>
      <c r="I84" s="8">
        <f t="shared" si="11"/>
        <v>1.9745071883068661</v>
      </c>
      <c r="J84" s="8">
        <f t="shared" si="12"/>
        <v>13.828998772446372</v>
      </c>
      <c r="U84" s="23">
        <f t="shared" si="15"/>
        <v>63</v>
      </c>
      <c r="V84" s="37">
        <f t="shared" si="13"/>
        <v>0.67309617772223207</v>
      </c>
      <c r="W84" s="26"/>
      <c r="X84" s="40">
        <f t="shared" si="14"/>
        <v>-2.4231462398000354</v>
      </c>
    </row>
    <row r="85" spans="1:24" x14ac:dyDescent="0.2">
      <c r="A85" s="8">
        <f t="shared" si="10"/>
        <v>5.6666666666666634</v>
      </c>
      <c r="B85" s="9">
        <f t="shared" si="17"/>
        <v>13.232859781710379</v>
      </c>
      <c r="C85" s="9">
        <f t="shared" si="18"/>
        <v>142.66816596248981</v>
      </c>
      <c r="D85" s="48">
        <f t="shared" si="16"/>
        <v>13.232859781710379</v>
      </c>
      <c r="E85" s="8">
        <f t="shared" si="19"/>
        <v>6.2832470613065379</v>
      </c>
      <c r="F85" s="32">
        <f t="shared" si="21"/>
        <v>-2.9107511161020368E-4</v>
      </c>
      <c r="G85" s="20">
        <f t="shared" si="20"/>
        <v>-0.29107511161020372</v>
      </c>
      <c r="H85" s="10">
        <f t="shared" si="22"/>
        <v>1.5961266035221947E-5</v>
      </c>
      <c r="I85" s="8">
        <f t="shared" si="11"/>
        <v>2.0408279586126667</v>
      </c>
      <c r="J85" s="8">
        <f t="shared" si="12"/>
        <v>14.037749321841329</v>
      </c>
      <c r="U85" s="23">
        <f t="shared" si="15"/>
        <v>72</v>
      </c>
      <c r="V85" s="37">
        <f t="shared" si="13"/>
        <v>0.77245438280718393</v>
      </c>
      <c r="W85" s="26"/>
      <c r="X85" s="40">
        <f t="shared" si="14"/>
        <v>-2.7808357781058621</v>
      </c>
    </row>
    <row r="86" spans="1:24" x14ac:dyDescent="0.2">
      <c r="A86" s="8">
        <f t="shared" si="10"/>
        <v>5.7499999999999964</v>
      </c>
      <c r="B86" s="9">
        <f t="shared" si="17"/>
        <v>13.855240888738487</v>
      </c>
      <c r="C86" s="9">
        <f t="shared" si="18"/>
        <v>146.91081764030878</v>
      </c>
      <c r="D86" s="48">
        <f t="shared" si="16"/>
        <v>13.855240888738487</v>
      </c>
      <c r="E86" s="8">
        <f t="shared" si="19"/>
        <v>6.3214081343180188</v>
      </c>
      <c r="F86" s="32">
        <f t="shared" si="21"/>
        <v>-2.916344295871396E-4</v>
      </c>
      <c r="G86" s="20">
        <f t="shared" si="20"/>
        <v>-0.29163442958713959</v>
      </c>
      <c r="H86" s="10">
        <f t="shared" si="22"/>
        <v>1.6057813743517962E-5</v>
      </c>
      <c r="I86" s="8">
        <f t="shared" si="11"/>
        <v>2.1085460507371181</v>
      </c>
      <c r="J86" s="8">
        <f t="shared" si="12"/>
        <v>14.246541153607112</v>
      </c>
      <c r="U86" s="23">
        <f t="shared" si="15"/>
        <v>81</v>
      </c>
      <c r="V86" s="37">
        <f t="shared" si="13"/>
        <v>0.84841485121071314</v>
      </c>
      <c r="W86" s="26"/>
      <c r="X86" s="40">
        <f t="shared" si="14"/>
        <v>-3.0542934643585675</v>
      </c>
    </row>
    <row r="87" spans="1:24" x14ac:dyDescent="0.2">
      <c r="A87" s="8">
        <f t="shared" si="10"/>
        <v>5.8333333333333295</v>
      </c>
      <c r="B87" s="9">
        <f t="shared" si="17"/>
        <v>14.498149597670482</v>
      </c>
      <c r="C87" s="9">
        <f t="shared" si="18"/>
        <v>151.21611260830008</v>
      </c>
      <c r="D87" s="48">
        <f t="shared" si="16"/>
        <v>14.498149597670482</v>
      </c>
      <c r="E87" s="8">
        <f t="shared" si="19"/>
        <v>6.3601326604129653</v>
      </c>
      <c r="F87" s="32">
        <f t="shared" si="21"/>
        <v>-2.9220313013215369E-4</v>
      </c>
      <c r="G87" s="20">
        <f t="shared" si="20"/>
        <v>-0.29220313013215365</v>
      </c>
      <c r="H87" s="10">
        <f t="shared" si="22"/>
        <v>1.6155779708899056E-5</v>
      </c>
      <c r="I87" s="8">
        <f t="shared" si="11"/>
        <v>2.1776796754440255</v>
      </c>
      <c r="J87" s="8">
        <f t="shared" si="12"/>
        <v>14.455369792904111</v>
      </c>
      <c r="U87" s="28">
        <f t="shared" si="15"/>
        <v>90</v>
      </c>
      <c r="V87" s="38">
        <f t="shared" si="13"/>
        <v>0.90222740014920078</v>
      </c>
      <c r="W87" s="29"/>
      <c r="X87" s="41">
        <f t="shared" si="14"/>
        <v>-3.248018640537123</v>
      </c>
    </row>
    <row r="88" spans="1:24" x14ac:dyDescent="0.2">
      <c r="A88" s="8">
        <f t="shared" si="10"/>
        <v>5.9166666666666625</v>
      </c>
      <c r="B88" s="9">
        <f t="shared" si="17"/>
        <v>15.162013335278438</v>
      </c>
      <c r="C88" s="9">
        <f t="shared" si="18"/>
        <v>155.5840612031501</v>
      </c>
      <c r="D88" s="48">
        <f t="shared" si="16"/>
        <v>15.162013335278438</v>
      </c>
      <c r="E88" s="8">
        <f t="shared" si="19"/>
        <v>6.3994207325660275</v>
      </c>
      <c r="F88" s="32">
        <f t="shared" si="21"/>
        <v>-2.9278126097046062E-4</v>
      </c>
      <c r="G88" s="20">
        <f t="shared" si="20"/>
        <v>-0.29278126097046064</v>
      </c>
      <c r="H88" s="10">
        <f t="shared" si="22"/>
        <v>1.6255163800616472E-5</v>
      </c>
      <c r="I88" s="8">
        <f t="shared" si="11"/>
        <v>2.2482472907222188</v>
      </c>
      <c r="J88" s="8">
        <f t="shared" si="12"/>
        <v>14.664230502330435</v>
      </c>
    </row>
    <row r="89" spans="1:24" x14ac:dyDescent="0.2">
      <c r="A89" s="8">
        <f t="shared" si="10"/>
        <v>5.9999999999999956</v>
      </c>
      <c r="B89" s="9">
        <f t="shared" si="17"/>
        <v>15.847265102565352</v>
      </c>
      <c r="C89" s="9">
        <f t="shared" si="18"/>
        <v>160.01467230008359</v>
      </c>
      <c r="D89" s="48">
        <f t="shared" si="16"/>
        <v>15.847265102565352</v>
      </c>
      <c r="E89" s="8">
        <f t="shared" si="19"/>
        <v>6.4392724306065485</v>
      </c>
      <c r="F89" s="32">
        <f t="shared" si="21"/>
        <v>-2.9336887044118979E-4</v>
      </c>
      <c r="G89" s="20">
        <f t="shared" si="20"/>
        <v>-0.29336887044118976</v>
      </c>
      <c r="H89" s="10">
        <f t="shared" si="22"/>
        <v>1.6355965845951159E-5</v>
      </c>
      <c r="I89" s="8">
        <f t="shared" si="11"/>
        <v>2.3202675998397027</v>
      </c>
      <c r="J89" s="8">
        <f t="shared" si="12"/>
        <v>14.873118275439417</v>
      </c>
    </row>
    <row r="90" spans="1:24" x14ac:dyDescent="0.2">
      <c r="A90" s="8">
        <f t="shared" si="10"/>
        <v>6.0833333333333286</v>
      </c>
      <c r="B90" s="9">
        <f t="shared" si="17"/>
        <v>16.554343548042297</v>
      </c>
      <c r="C90" s="9">
        <f t="shared" si="18"/>
        <v>164.50795323116475</v>
      </c>
      <c r="D90" s="48">
        <f t="shared" si="16"/>
        <v>16.554343548042297</v>
      </c>
      <c r="E90" s="8">
        <f t="shared" si="19"/>
        <v>6.4796878204837167</v>
      </c>
      <c r="F90" s="32">
        <f t="shared" si="21"/>
        <v>-2.9396600749011362E-4</v>
      </c>
      <c r="G90" s="20">
        <f t="shared" si="20"/>
        <v>-0.29396600749011365</v>
      </c>
      <c r="H90" s="10">
        <f t="shared" si="22"/>
        <v>1.6458185628221118E-5</v>
      </c>
      <c r="I90" s="8">
        <f t="shared" si="11"/>
        <v>2.3937595492847308</v>
      </c>
      <c r="J90" s="8">
        <f t="shared" si="12"/>
        <v>15.082027830152374</v>
      </c>
    </row>
    <row r="91" spans="1:24" x14ac:dyDescent="0.2">
      <c r="A91" s="8">
        <f t="shared" si="10"/>
        <v>6.1666666666666616</v>
      </c>
      <c r="B91" s="9">
        <f t="shared" si="17"/>
        <v>17.283693040369492</v>
      </c>
      <c r="C91" s="9">
        <f t="shared" si="18"/>
        <v>169.0639097016049</v>
      </c>
      <c r="D91" s="48">
        <f t="shared" si="16"/>
        <v>17.283693040369492</v>
      </c>
      <c r="E91" s="8">
        <f t="shared" si="19"/>
        <v>6.5206669535137856</v>
      </c>
      <c r="F91" s="32">
        <f t="shared" si="21"/>
        <v>-2.945727216619863E-4</v>
      </c>
      <c r="G91" s="20">
        <f t="shared" si="20"/>
        <v>-0.29457272166198634</v>
      </c>
      <c r="H91" s="10">
        <f t="shared" si="22"/>
        <v>1.6561822884742981E-5</v>
      </c>
      <c r="I91" s="8">
        <f t="shared" si="11"/>
        <v>2.4687423265893287</v>
      </c>
      <c r="J91" s="8">
        <f t="shared" si="12"/>
        <v>15.290953602066294</v>
      </c>
    </row>
    <row r="92" spans="1:24" x14ac:dyDescent="0.2">
      <c r="A92" s="8">
        <f t="shared" si="10"/>
        <v>6.2499999999999947</v>
      </c>
      <c r="B92" s="9">
        <f t="shared" si="17"/>
        <v>18.035763740327273</v>
      </c>
      <c r="C92" s="9">
        <f t="shared" si="18"/>
        <v>173.68254570404724</v>
      </c>
      <c r="D92" s="48">
        <f t="shared" si="16"/>
        <v>18.035763740327273</v>
      </c>
      <c r="E92" s="8">
        <f t="shared" si="19"/>
        <v>6.5622098656090957</v>
      </c>
      <c r="F92" s="32">
        <f t="shared" si="21"/>
        <v>-2.9518906309247239E-4</v>
      </c>
      <c r="G92" s="20">
        <f t="shared" si="20"/>
        <v>-0.29518906309247239</v>
      </c>
      <c r="H92" s="10">
        <f t="shared" si="22"/>
        <v>1.6666877304747301E-5</v>
      </c>
      <c r="I92" s="8">
        <f t="shared" si="11"/>
        <v>2.5452353580308795</v>
      </c>
      <c r="J92" s="8">
        <f t="shared" si="12"/>
        <v>15.499889737656142</v>
      </c>
    </row>
    <row r="93" spans="1:24" x14ac:dyDescent="0.2">
      <c r="A93" s="8">
        <f t="shared" si="10"/>
        <v>6.3333333333333277</v>
      </c>
      <c r="B93" s="9">
        <f t="shared" si="17"/>
        <v>18.81101167207823</v>
      </c>
      <c r="C93" s="9">
        <f t="shared" si="18"/>
        <v>178.36386343079718</v>
      </c>
      <c r="D93" s="48">
        <f t="shared" si="16"/>
        <v>18.81101167207823</v>
      </c>
      <c r="E93" s="8">
        <f t="shared" si="19"/>
        <v>6.6043165764886167</v>
      </c>
      <c r="F93" s="32">
        <f t="shared" si="21"/>
        <v>-2.9581508249965592E-4</v>
      </c>
      <c r="G93" s="20">
        <f t="shared" si="20"/>
        <v>-0.29581508249965593</v>
      </c>
      <c r="H93" s="10">
        <f t="shared" si="22"/>
        <v>1.6773348527246932E-5</v>
      </c>
      <c r="I93" s="8">
        <f t="shared" si="11"/>
        <v>2.6232583062071626</v>
      </c>
      <c r="J93" s="8">
        <f t="shared" si="12"/>
        <v>15.708830087371629</v>
      </c>
    </row>
    <row r="94" spans="1:24" x14ac:dyDescent="0.2">
      <c r="A94" s="8">
        <f t="shared" si="10"/>
        <v>6.4166666666666607</v>
      </c>
      <c r="B94" s="9">
        <f t="shared" si="17"/>
        <v>19.609898793681939</v>
      </c>
      <c r="C94" s="9">
        <f t="shared" si="18"/>
        <v>183.1078631839641</v>
      </c>
      <c r="D94" s="48">
        <f t="shared" si="16"/>
        <v>19.609898793681939</v>
      </c>
      <c r="E94" s="8">
        <f t="shared" si="19"/>
        <v>6.6469870888697109</v>
      </c>
      <c r="F94" s="32">
        <f t="shared" si="21"/>
        <v>-2.9645083117510826E-4</v>
      </c>
      <c r="G94" s="20">
        <f t="shared" si="20"/>
        <v>-0.29645083117510823</v>
      </c>
      <c r="H94" s="10">
        <f t="shared" si="22"/>
        <v>1.6881236138857833E-5</v>
      </c>
      <c r="I94" s="8">
        <f t="shared" si="11"/>
        <v>2.7028310674801972</v>
      </c>
      <c r="J94" s="8">
        <f t="shared" si="12"/>
        <v>15.917768198628369</v>
      </c>
    </row>
    <row r="95" spans="1:24" x14ac:dyDescent="0.2">
      <c r="A95" s="8">
        <f t="shared" si="10"/>
        <v>6.4999999999999938</v>
      </c>
      <c r="B95" s="9">
        <f t="shared" si="17"/>
        <v>20.43289306682308</v>
      </c>
      <c r="C95" s="9">
        <f t="shared" si="18"/>
        <v>187.91454328348493</v>
      </c>
      <c r="D95" s="48">
        <f t="shared" si="16"/>
        <v>20.43289306682308</v>
      </c>
      <c r="E95" s="8">
        <f t="shared" si="19"/>
        <v>6.6902213876408352</v>
      </c>
      <c r="F95" s="32">
        <f t="shared" si="21"/>
        <v>-2.9709636097450344E-4</v>
      </c>
      <c r="G95" s="20">
        <f t="shared" si="20"/>
        <v>-0.29709636097450343</v>
      </c>
      <c r="H95" s="10">
        <f t="shared" si="22"/>
        <v>1.6990539671571789E-5</v>
      </c>
      <c r="I95" s="8">
        <f t="shared" si="11"/>
        <v>2.7839737692841666</v>
      </c>
      <c r="J95" s="8">
        <f t="shared" si="12"/>
        <v>16.126697308693423</v>
      </c>
    </row>
    <row r="96" spans="1:24" x14ac:dyDescent="0.2">
      <c r="A96" s="8">
        <f t="shared" si="10"/>
        <v>6.5833333333333268</v>
      </c>
      <c r="B96" s="9">
        <f t="shared" si="17"/>
        <v>21.280468525709765</v>
      </c>
      <c r="C96" s="9">
        <f t="shared" si="18"/>
        <v>192.78389997300044</v>
      </c>
      <c r="D96" s="48">
        <f t="shared" si="16"/>
        <v>21.280468525709765</v>
      </c>
      <c r="E96" s="8">
        <f t="shared" si="19"/>
        <v>6.7340194390149373</v>
      </c>
      <c r="F96" s="32">
        <f t="shared" si="21"/>
        <v>-2.9775172430776059E-4</v>
      </c>
      <c r="G96" s="20">
        <f t="shared" si="20"/>
        <v>-0.29775172430776059</v>
      </c>
      <c r="H96" s="1">
        <f t="shared" si="22"/>
        <v>1.7101258600480515E-5</v>
      </c>
      <c r="I96" s="8">
        <f t="shared" si="11"/>
        <v>2.8667067672924134</v>
      </c>
      <c r="J96" s="8">
        <f t="shared" si="12"/>
        <v>16.335610337465379</v>
      </c>
    </row>
    <row r="97" spans="1:10" x14ac:dyDescent="0.2">
      <c r="A97" s="8">
        <f t="shared" si="10"/>
        <v>6.6666666666666599</v>
      </c>
      <c r="B97" s="9">
        <f t="shared" si="17"/>
        <v>22.153105345101974</v>
      </c>
      <c r="C97" s="9">
        <f t="shared" si="18"/>
        <v>197.71592732354537</v>
      </c>
      <c r="D97" s="48">
        <f t="shared" si="16"/>
        <v>22.153105345101974</v>
      </c>
      <c r="E97" s="8">
        <f t="shared" si="19"/>
        <v>6.7783811896631816</v>
      </c>
      <c r="F97" s="32">
        <f t="shared" si="21"/>
        <v>-2.9841697412869863E-4</v>
      </c>
      <c r="G97" s="20">
        <f t="shared" si="20"/>
        <v>-0.29841697412869861</v>
      </c>
      <c r="H97" s="1">
        <f t="shared" si="22"/>
        <v>1.7213392341450387E-5</v>
      </c>
      <c r="I97" s="8">
        <f t="shared" si="11"/>
        <v>2.9510506424387231</v>
      </c>
      <c r="J97" s="8">
        <f t="shared" si="12"/>
        <v>16.544499880149175</v>
      </c>
    </row>
    <row r="98" spans="1:10" x14ac:dyDescent="0.2">
      <c r="A98" s="8">
        <f t="shared" si="10"/>
        <v>6.7499999999999929</v>
      </c>
      <c r="B98" s="9">
        <f t="shared" si="17"/>
        <v>23.051289907422447</v>
      </c>
      <c r="C98" s="9">
        <f t="shared" si="18"/>
        <v>202.71061713502885</v>
      </c>
      <c r="D98" s="48">
        <f t="shared" si="16"/>
        <v>23.051289907422447</v>
      </c>
      <c r="E98" s="8">
        <f t="shared" si="19"/>
        <v>6.8233065658288012</v>
      </c>
      <c r="F98" s="32">
        <f t="shared" si="21"/>
        <v>-2.9909216392418514E-4</v>
      </c>
      <c r="G98" s="20">
        <f t="shared" si="20"/>
        <v>-0.29909216392418514</v>
      </c>
      <c r="H98" s="1">
        <f t="shared" si="22"/>
        <v>1.7326940248747401E-5</v>
      </c>
      <c r="I98" s="8">
        <f t="shared" si="11"/>
        <v>3.0370261977876396</v>
      </c>
      <c r="J98" s="8">
        <f t="shared" si="12"/>
        <v>16.753358199826057</v>
      </c>
    </row>
    <row r="99" spans="1:10" x14ac:dyDescent="0.2">
      <c r="A99" s="8">
        <f t="shared" si="10"/>
        <v>6.8333333333333259</v>
      </c>
      <c r="B99" s="9">
        <f t="shared" si="17"/>
        <v>23.975514868905599</v>
      </c>
      <c r="C99" s="9">
        <f t="shared" si="18"/>
        <v>207.76795883546725</v>
      </c>
      <c r="D99" s="48">
        <f t="shared" si="16"/>
        <v>23.975514868905599</v>
      </c>
      <c r="E99" s="8">
        <f t="shared" si="19"/>
        <v>6.8687954724207376</v>
      </c>
      <c r="F99" s="32">
        <f t="shared" si="21"/>
        <v>-2.9977734770276056E-4</v>
      </c>
      <c r="G99" s="20">
        <f t="shared" si="20"/>
        <v>-0.29977734770276054</v>
      </c>
      <c r="H99" s="1">
        <f t="shared" si="22"/>
        <v>1.7441901612611723E-5</v>
      </c>
      <c r="I99" s="8">
        <f t="shared" si="11"/>
        <v>3.1246544552486384</v>
      </c>
      <c r="J99" s="8">
        <f t="shared" si="12"/>
        <v>16.962177219919109</v>
      </c>
    </row>
    <row r="100" spans="1:10" x14ac:dyDescent="0.2">
      <c r="A100" s="8">
        <f t="shared" si="10"/>
        <v>6.916666666666659</v>
      </c>
      <c r="B100" s="9">
        <f t="shared" si="17"/>
        <v>24.926279224736678</v>
      </c>
      <c r="C100" s="9">
        <f t="shared" si="18"/>
        <v>212.88793937794446</v>
      </c>
      <c r="D100" s="48">
        <f t="shared" si="16"/>
        <v>24.926279224736678</v>
      </c>
      <c r="E100" s="8">
        <f t="shared" si="19"/>
        <v>6.9148477920868361</v>
      </c>
      <c r="F100" s="32">
        <f t="shared" si="21"/>
        <v>-3.0047257998272036E-4</v>
      </c>
      <c r="G100" s="20">
        <f t="shared" si="20"/>
        <v>-0.30047257998272037</v>
      </c>
      <c r="H100" s="1">
        <f t="shared" si="22"/>
        <v>1.7558275656781357E-5</v>
      </c>
      <c r="I100" s="8">
        <f t="shared" si="11"/>
        <v>3.2139566521290135</v>
      </c>
      <c r="J100" s="8">
        <f t="shared" si="12"/>
        <v>17.170948516554965</v>
      </c>
    </row>
    <row r="101" spans="1:10" x14ac:dyDescent="0.2">
      <c r="A101" s="8">
        <f t="shared" si="10"/>
        <v>6.999999999999992</v>
      </c>
      <c r="B101" s="9">
        <f t="shared" si="17"/>
        <v>25.904088373132229</v>
      </c>
      <c r="C101" s="9">
        <f t="shared" si="18"/>
        <v>218.07054313526163</v>
      </c>
      <c r="D101" s="48">
        <f t="shared" si="16"/>
        <v>25.904088373132229</v>
      </c>
      <c r="E101" s="8">
        <f t="shared" si="19"/>
        <v>6.9614633842662563</v>
      </c>
      <c r="F101" s="32">
        <f t="shared" si="21"/>
        <v>-3.0117791577963731E-4</v>
      </c>
      <c r="G101" s="20">
        <f t="shared" si="20"/>
        <v>-0.30117791577963732</v>
      </c>
      <c r="H101" s="1">
        <f t="shared" si="22"/>
        <v>1.7676061535964239E-5</v>
      </c>
      <c r="I101" s="8">
        <f t="shared" si="11"/>
        <v>3.3049542375198655</v>
      </c>
      <c r="J101" s="8">
        <f t="shared" si="12"/>
        <v>17.379663310822444</v>
      </c>
    </row>
    <row r="102" spans="1:10" x14ac:dyDescent="0.2">
      <c r="A102" s="8">
        <f t="shared" si="10"/>
        <v>7.083333333333325</v>
      </c>
      <c r="B102" s="9">
        <f t="shared" si="17"/>
        <v>26.909454178309595</v>
      </c>
      <c r="C102" s="9">
        <f t="shared" si="18"/>
        <v>223.3157517922516</v>
      </c>
      <c r="D102" s="48">
        <f t="shared" si="16"/>
        <v>26.909454178309595</v>
      </c>
      <c r="E102" s="8">
        <f t="shared" si="19"/>
        <v>7.0086420842208907</v>
      </c>
      <c r="F102" s="32">
        <f t="shared" si="21"/>
        <v>-3.0189341059330032E-4</v>
      </c>
      <c r="G102" s="20">
        <f t="shared" si="20"/>
        <v>-0.30189341059330033</v>
      </c>
      <c r="H102" s="1">
        <f t="shared" si="22"/>
        <v>1.7795258333258473E-5</v>
      </c>
      <c r="I102" s="8">
        <f t="shared" si="11"/>
        <v>3.3976688685097898</v>
      </c>
      <c r="J102" s="8">
        <f t="shared" si="12"/>
        <v>17.58831246092895</v>
      </c>
    </row>
    <row r="103" spans="1:10" x14ac:dyDescent="0.2">
      <c r="A103" s="8">
        <f t="shared" si="10"/>
        <v>7.1666666666666581</v>
      </c>
      <c r="B103" s="9">
        <f t="shared" si="17"/>
        <v>27.942895032295205</v>
      </c>
      <c r="C103" s="9">
        <f t="shared" si="18"/>
        <v>228.62354423572356</v>
      </c>
      <c r="D103" s="48">
        <f t="shared" si="16"/>
        <v>27.942895032295205</v>
      </c>
      <c r="E103" s="8">
        <f t="shared" si="19"/>
        <v>7.056383702045439</v>
      </c>
      <c r="F103" s="32">
        <f t="shared" si="21"/>
        <v>-3.0261912039405731E-4</v>
      </c>
      <c r="G103" s="20">
        <f t="shared" si="20"/>
        <v>-0.30261912039405731</v>
      </c>
      <c r="H103" s="1">
        <f t="shared" si="22"/>
        <v>1.7915865057519917E-5</v>
      </c>
      <c r="I103" s="8">
        <f t="shared" si="11"/>
        <v>3.4921224062206875</v>
      </c>
      <c r="J103" s="8">
        <f t="shared" si="12"/>
        <v>17.796886454255674</v>
      </c>
    </row>
    <row r="104" spans="1:10" x14ac:dyDescent="0.2">
      <c r="A104" s="8">
        <f t="shared" si="10"/>
        <v>7.2499999999999911</v>
      </c>
      <c r="B104" s="9">
        <f t="shared" si="17"/>
        <v>29.00493591551524</v>
      </c>
      <c r="C104" s="9">
        <f t="shared" si="18"/>
        <v>233.99389644201054</v>
      </c>
      <c r="D104" s="48">
        <f t="shared" si="16"/>
        <v>29.00493591551524</v>
      </c>
      <c r="E104" s="8">
        <f t="shared" si="19"/>
        <v>7.1046880216559583</v>
      </c>
      <c r="F104" s="32">
        <f t="shared" si="21"/>
        <v>-3.0335510160853474E-4</v>
      </c>
      <c r="G104" s="20">
        <f t="shared" si="20"/>
        <v>-0.30335510160853474</v>
      </c>
      <c r="H104" s="1">
        <f t="shared" si="22"/>
        <v>1.8037880640676908E-5</v>
      </c>
      <c r="I104" s="8">
        <f t="shared" si="11"/>
        <v>3.58833691165988</v>
      </c>
      <c r="J104" s="8">
        <f t="shared" si="12"/>
        <v>18.005375399312733</v>
      </c>
    </row>
    <row r="105" spans="1:10" x14ac:dyDescent="0.2">
      <c r="A105" s="8">
        <f t="shared" si="10"/>
        <v>7.3333333333333242</v>
      </c>
      <c r="B105" s="9">
        <f t="shared" si="17"/>
        <v>30.096108456113907</v>
      </c>
      <c r="C105" s="9">
        <f t="shared" si="18"/>
        <v>239.42678136208841</v>
      </c>
      <c r="D105" s="48">
        <f t="shared" si="16"/>
        <v>30.096108456113907</v>
      </c>
      <c r="E105" s="8">
        <f t="shared" si="19"/>
        <v>7.1535547997565434</v>
      </c>
      <c r="F105" s="32">
        <f t="shared" si="21"/>
        <v>-3.0410141110471736E-4</v>
      </c>
      <c r="G105" s="20">
        <f t="shared" si="20"/>
        <v>-0.30410141110471733</v>
      </c>
      <c r="H105" s="1">
        <f t="shared" si="22"/>
        <v>1.8161303934991474E-5</v>
      </c>
      <c r="I105" s="8">
        <f t="shared" si="11"/>
        <v>3.6863346413827784</v>
      </c>
      <c r="J105" s="8">
        <f t="shared" si="12"/>
        <v>18.21376901759557</v>
      </c>
    </row>
    <row r="106" spans="1:10" x14ac:dyDescent="0.2">
      <c r="A106" s="8">
        <f t="shared" ref="A106:A169" si="23">A105+time_step</f>
        <v>7.4166666666666572</v>
      </c>
      <c r="B106" s="9">
        <f t="shared" si="17"/>
        <v>31.216950987940837</v>
      </c>
      <c r="C106" s="9">
        <f t="shared" si="18"/>
        <v>244.92216880423575</v>
      </c>
      <c r="D106" s="48">
        <f t="shared" si="16"/>
        <v>31.216950987940837</v>
      </c>
      <c r="E106" s="8">
        <f t="shared" si="19"/>
        <v>7.2029837647838972</v>
      </c>
      <c r="F106" s="32">
        <f t="shared" si="21"/>
        <v>-3.0485810617636715E-4</v>
      </c>
      <c r="G106" s="20">
        <f t="shared" si="20"/>
        <v>-0.30485810617636716</v>
      </c>
      <c r="H106" s="1">
        <f t="shared" si="22"/>
        <v>1.8286133710266574E-5</v>
      </c>
      <c r="I106" s="8">
        <f t="shared" si="11"/>
        <v>3.7861380429601468</v>
      </c>
      <c r="J106" s="8">
        <f t="shared" si="12"/>
        <v>18.422056635344074</v>
      </c>
    </row>
    <row r="107" spans="1:10" x14ac:dyDescent="0.2">
      <c r="A107" s="8">
        <f t="shared" si="23"/>
        <v>7.4999999999999902</v>
      </c>
      <c r="B107" s="9">
        <f t="shared" si="17"/>
        <v>32.368008607149655</v>
      </c>
      <c r="C107" s="9">
        <f t="shared" si="18"/>
        <v>250.48002531420764</v>
      </c>
      <c r="D107" s="48">
        <f t="shared" si="16"/>
        <v>32.368008607149655</v>
      </c>
      <c r="E107" s="8">
        <f t="shared" si="19"/>
        <v>7.2529746158295332</v>
      </c>
      <c r="F107" s="32">
        <f t="shared" si="21"/>
        <v>-3.0562524452675818E-4</v>
      </c>
      <c r="G107" s="20">
        <f t="shared" si="20"/>
        <v>-0.30562524452675816</v>
      </c>
      <c r="H107" s="1">
        <f t="shared" si="22"/>
        <v>1.8412368650998975E-5</v>
      </c>
      <c r="I107" s="8">
        <f t="shared" si="11"/>
        <v>3.8877697502439688</v>
      </c>
      <c r="J107" s="8">
        <f t="shared" si="12"/>
        <v>18.630227175206066</v>
      </c>
    </row>
    <row r="108" spans="1:10" x14ac:dyDescent="0.2">
      <c r="A108" s="8">
        <f t="shared" si="23"/>
        <v>7.5833333333333233</v>
      </c>
      <c r="B108" s="9">
        <f t="shared" si="17"/>
        <v>33.549833227344386</v>
      </c>
      <c r="C108" s="9">
        <f t="shared" si="18"/>
        <v>256.10031405289681</v>
      </c>
      <c r="D108" s="48">
        <f t="shared" si="16"/>
        <v>33.549833227344386</v>
      </c>
      <c r="E108" s="8">
        <f t="shared" si="19"/>
        <v>7.3035270215393897</v>
      </c>
      <c r="F108" s="32">
        <f t="shared" si="21"/>
        <v>-3.0640288425170582E-4</v>
      </c>
      <c r="G108" s="20">
        <f t="shared" si="20"/>
        <v>-0.30640288425170581</v>
      </c>
      <c r="H108" s="1">
        <f t="shared" si="22"/>
        <v>1.8540007353477445E-5</v>
      </c>
      <c r="I108" s="8">
        <f t="shared" si="11"/>
        <v>3.9912525784257724</v>
      </c>
      <c r="J108" s="8">
        <f t="shared" si="12"/>
        <v>18.838269147806997</v>
      </c>
    </row>
    <row r="109" spans="1:10" x14ac:dyDescent="0.2">
      <c r="A109" s="8">
        <f t="shared" si="23"/>
        <v>7.6666666666666563</v>
      </c>
      <c r="B109" s="9">
        <f t="shared" si="17"/>
        <v>34.762983633211178</v>
      </c>
      <c r="C109" s="9">
        <f t="shared" si="18"/>
        <v>261.78299467144791</v>
      </c>
      <c r="D109" s="48">
        <f t="shared" si="16"/>
        <v>34.762983633211178</v>
      </c>
      <c r="E109" s="8">
        <f t="shared" si="19"/>
        <v>7.3546406189905316</v>
      </c>
      <c r="F109" s="32">
        <f t="shared" si="21"/>
        <v>-3.0719108382187051E-4</v>
      </c>
      <c r="G109" s="20">
        <f t="shared" si="20"/>
        <v>-0.30719108382187055</v>
      </c>
      <c r="H109" s="1">
        <f t="shared" si="22"/>
        <v>1.8669048322825603E-5</v>
      </c>
      <c r="I109" s="8">
        <f t="shared" si="11"/>
        <v>4.0966095188811735</v>
      </c>
      <c r="J109" s="8">
        <f t="shared" si="12"/>
        <v>19.046170643227757</v>
      </c>
    </row>
    <row r="110" spans="1:10" x14ac:dyDescent="0.2">
      <c r="A110" s="8">
        <f t="shared" si="23"/>
        <v>7.7499999999999893</v>
      </c>
      <c r="B110" s="9">
        <f t="shared" si="17"/>
        <v>36.00802553257131</v>
      </c>
      <c r="C110" s="9">
        <f t="shared" si="18"/>
        <v>267.52802318380469</v>
      </c>
      <c r="D110" s="48">
        <f t="shared" si="16"/>
        <v>36.00802553257131</v>
      </c>
      <c r="E110" s="8">
        <f t="shared" si="19"/>
        <v>7.4063150125447503</v>
      </c>
      <c r="F110" s="32">
        <f t="shared" si="21"/>
        <v>-3.079899020643085E-4</v>
      </c>
      <c r="G110" s="20">
        <f t="shared" si="20"/>
        <v>-0.30798990206430849</v>
      </c>
      <c r="H110" s="1">
        <f t="shared" si="22"/>
        <v>1.8799489969989319E-5</v>
      </c>
      <c r="I110" s="8">
        <f t="shared" si="11"/>
        <v>4.2038637337943783</v>
      </c>
      <c r="J110" s="8">
        <f t="shared" si="12"/>
        <v>19.253919322392893</v>
      </c>
    </row>
    <row r="111" spans="1:10" x14ac:dyDescent="0.2">
      <c r="A111" s="8">
        <f t="shared" si="23"/>
        <v>7.8333333333333224</v>
      </c>
      <c r="B111" s="9">
        <f t="shared" si="17"/>
        <v>37.285531606787409</v>
      </c>
      <c r="C111" s="9">
        <f t="shared" si="18"/>
        <v>273.33535183665902</v>
      </c>
      <c r="D111" s="48">
        <f t="shared" si="16"/>
        <v>37.285531606787409</v>
      </c>
      <c r="E111" s="8">
        <f t="shared" si="19"/>
        <v>7.4585497726788068</v>
      </c>
      <c r="F111" s="32">
        <f t="shared" si="21"/>
        <v>-3.0879939814325194E-4</v>
      </c>
      <c r="G111" s="20">
        <f t="shared" si="20"/>
        <v>-0.30879939814325197</v>
      </c>
      <c r="H111" s="1">
        <f t="shared" si="22"/>
        <v>1.8931330608668116E-5</v>
      </c>
      <c r="I111" s="8">
        <f t="shared" si="11"/>
        <v>4.3130385505561435</v>
      </c>
      <c r="J111" s="8">
        <f t="shared" si="12"/>
        <v>19.461502408371505</v>
      </c>
    </row>
    <row r="112" spans="1:10" x14ac:dyDescent="0.2">
      <c r="A112" s="8">
        <f t="shared" si="23"/>
        <v>7.9166666666666554</v>
      </c>
      <c r="B112" s="9">
        <f t="shared" si="17"/>
        <v>38.596081559453332</v>
      </c>
      <c r="C112" s="9">
        <f t="shared" si="18"/>
        <v>279.20492897677769</v>
      </c>
      <c r="D112" s="48">
        <f t="shared" si="16"/>
        <v>38.596081559453332</v>
      </c>
      <c r="E112" s="8">
        <f t="shared" si="19"/>
        <v>7.511344434791094</v>
      </c>
      <c r="F112" s="32">
        <f t="shared" si="21"/>
        <v>-3.0961963154008945E-4</v>
      </c>
      <c r="G112" s="20">
        <f t="shared" si="20"/>
        <v>-0.30961963154008942</v>
      </c>
      <c r="H112" s="1">
        <f t="shared" si="22"/>
        <v>1.9064568452190439E-5</v>
      </c>
      <c r="I112" s="8">
        <f t="shared" si="11"/>
        <v>4.4241574559288068</v>
      </c>
      <c r="J112" s="8">
        <f t="shared" si="12"/>
        <v>19.668906677593476</v>
      </c>
    </row>
    <row r="113" spans="1:10" x14ac:dyDescent="0.2">
      <c r="A113" s="8">
        <f t="shared" si="23"/>
        <v>7.9999999999999885</v>
      </c>
      <c r="B113" s="9">
        <f t="shared" si="17"/>
        <v>39.940262163299543</v>
      </c>
      <c r="C113" s="9">
        <f t="shared" si="18"/>
        <v>285.13669891568202</v>
      </c>
      <c r="D113" s="48">
        <f t="shared" si="16"/>
        <v>39.940262163299543</v>
      </c>
      <c r="E113" s="8">
        <f t="shared" si="19"/>
        <v>7.5646984979844669</v>
      </c>
      <c r="F113" s="32">
        <f t="shared" si="21"/>
        <v>-3.104506620325266E-4</v>
      </c>
      <c r="G113" s="20">
        <f t="shared" si="20"/>
        <v>-0.31045066203252658</v>
      </c>
      <c r="H113" s="1">
        <f t="shared" si="22"/>
        <v>1.9199201610332267E-5</v>
      </c>
      <c r="I113" s="8">
        <f t="shared" si="11"/>
        <v>4.5372440899717006</v>
      </c>
      <c r="J113" s="8">
        <f t="shared" si="12"/>
        <v>19.876118450983739</v>
      </c>
    </row>
    <row r="114" spans="1:10" x14ac:dyDescent="0.2">
      <c r="A114" s="8">
        <f t="shared" si="23"/>
        <v>8.0833333333333215</v>
      </c>
      <c r="B114" s="9">
        <f t="shared" si="17"/>
        <v>41.318667305237206</v>
      </c>
      <c r="C114" s="9">
        <f t="shared" si="18"/>
        <v>291.13060179165586</v>
      </c>
      <c r="D114" s="48">
        <f t="shared" si="16"/>
        <v>41.318667305237206</v>
      </c>
      <c r="E114" s="8">
        <f t="shared" si="19"/>
        <v>7.6186114238250688</v>
      </c>
      <c r="F114" s="32">
        <f t="shared" si="21"/>
        <v>-3.1129254967290069E-4</v>
      </c>
      <c r="G114" s="20">
        <f t="shared" si="20"/>
        <v>-0.31129254967290071</v>
      </c>
      <c r="H114" s="1">
        <f t="shared" si="22"/>
        <v>1.9335228086078999E-5</v>
      </c>
      <c r="I114" s="8">
        <f t="shared" ref="I114:I150" si="24">(I113+dp_dy*(1+EXP(-(ABS(E113)-displ)/9*sharpness))^(-alpha)/(H113*rho))*COS(H113*time_step*3600)+J113*SIN(H113*time_step*3600)-dp_dy*(1+EXP(-(ABS(E113)-displ)/9*sharpness))^(-alpha)/(H113*rho)</f>
        <v>4.6523222397202773</v>
      </c>
      <c r="J114" s="8">
        <f t="shared" ref="J114:J150" si="25">-(I113+dp_dy*(1+EXP(-(ABS(E113)-displ)/9*sharpness))^(-alpha)/(H113*rho))*SIN(H113*time_step*3600)+J113*COS(H113*time_step*3600)</f>
        <v>20.083123585017635</v>
      </c>
    </row>
    <row r="115" spans="1:10" x14ac:dyDescent="0.2">
      <c r="A115" s="8">
        <f t="shared" si="23"/>
        <v>8.1666666666666554</v>
      </c>
      <c r="B115" s="9">
        <f t="shared" si="17"/>
        <v>42.731898029469477</v>
      </c>
      <c r="C115" s="9">
        <f t="shared" si="18"/>
        <v>297.18657342905806</v>
      </c>
      <c r="D115" s="48">
        <f t="shared" si="16"/>
        <v>42.731898029469477</v>
      </c>
      <c r="E115" s="8">
        <f t="shared" si="19"/>
        <v>7.6730826350768853</v>
      </c>
      <c r="F115" s="32">
        <f t="shared" si="21"/>
        <v>-3.1214535476562335E-4</v>
      </c>
      <c r="G115" s="20">
        <f t="shared" si="20"/>
        <v>-0.31214535476562338</v>
      </c>
      <c r="H115" s="1">
        <f t="shared" si="22"/>
        <v>1.9472645772330276E-5</v>
      </c>
      <c r="I115" s="8">
        <f t="shared" si="24"/>
        <v>4.7694158326122746</v>
      </c>
      <c r="J115" s="8">
        <f t="shared" si="25"/>
        <v>20.289907462700569</v>
      </c>
    </row>
    <row r="116" spans="1:10" x14ac:dyDescent="0.2">
      <c r="A116" s="8">
        <f t="shared" si="23"/>
        <v>8.2499999999999893</v>
      </c>
      <c r="B116" s="9">
        <f t="shared" si="17"/>
        <v>44.180562578591811</v>
      </c>
      <c r="C116" s="9">
        <f t="shared" si="18"/>
        <v>303.304545194919</v>
      </c>
      <c r="D116" s="48">
        <f t="shared" si="16"/>
        <v>44.180562578591811</v>
      </c>
      <c r="E116" s="8">
        <f t="shared" si="19"/>
        <v>7.728111514411899</v>
      </c>
      <c r="F116" s="32">
        <f t="shared" si="21"/>
        <v>-3.1300913784372742E-4</v>
      </c>
      <c r="G116" s="20">
        <f t="shared" si="20"/>
        <v>-0.31300913784372741</v>
      </c>
      <c r="H116" s="1">
        <f t="shared" si="22"/>
        <v>1.9611452448547587E-5</v>
      </c>
      <c r="I116" s="8">
        <f t="shared" si="24"/>
        <v>4.8885489296540001</v>
      </c>
      <c r="J116" s="8">
        <f t="shared" si="25"/>
        <v>20.496454984475374</v>
      </c>
    </row>
    <row r="117" spans="1:10" x14ac:dyDescent="0.2">
      <c r="A117" s="8">
        <f t="shared" si="23"/>
        <v>8.3333333333333233</v>
      </c>
      <c r="B117" s="9">
        <f t="shared" si="17"/>
        <v>45.665276432601445</v>
      </c>
      <c r="C117" s="9">
        <f t="shared" si="18"/>
        <v>309.48444385279765</v>
      </c>
      <c r="D117" s="48">
        <f t="shared" si="16"/>
        <v>45.665276432601445</v>
      </c>
      <c r="E117" s="8">
        <f t="shared" si="19"/>
        <v>7.783697403095573</v>
      </c>
      <c r="F117" s="32">
        <f t="shared" si="21"/>
        <v>-3.1388395964449239E-4</v>
      </c>
      <c r="G117" s="20">
        <f t="shared" si="20"/>
        <v>-0.31388395964449239</v>
      </c>
      <c r="H117" s="1">
        <f t="shared" si="22"/>
        <v>1.9751645777344381E-5</v>
      </c>
      <c r="I117" s="8">
        <f t="shared" si="24"/>
        <v>5.0097457183198273</v>
      </c>
      <c r="J117" s="8">
        <f t="shared" si="25"/>
        <v>20.702750559061133</v>
      </c>
    </row>
    <row r="118" spans="1:10" x14ac:dyDescent="0.2">
      <c r="A118" s="8">
        <f t="shared" si="23"/>
        <v>8.4166666666666572</v>
      </c>
      <c r="B118" s="9">
        <f t="shared" si="17"/>
        <v>47.186662345736579</v>
      </c>
      <c r="C118" s="9">
        <f t="shared" si="18"/>
        <v>315.72619141388247</v>
      </c>
      <c r="D118" s="48">
        <f t="shared" si="16"/>
        <v>47.186662345736579</v>
      </c>
      <c r="E118" s="8">
        <f t="shared" si="19"/>
        <v>7.839839599647572</v>
      </c>
      <c r="F118" s="32">
        <f t="shared" si="21"/>
        <v>-3.1476988108412028E-4</v>
      </c>
      <c r="G118" s="20">
        <f t="shared" si="20"/>
        <v>-0.31476988108412024</v>
      </c>
      <c r="H118" s="1">
        <f t="shared" si="22"/>
        <v>1.9893223301018783E-5</v>
      </c>
      <c r="I118" s="8">
        <f t="shared" si="24"/>
        <v>5.1330305051779774</v>
      </c>
      <c r="J118" s="8">
        <f t="shared" si="25"/>
        <v>20.908778094227337</v>
      </c>
    </row>
    <row r="119" spans="1:10" x14ac:dyDescent="0.2">
      <c r="A119" s="8">
        <f t="shared" si="23"/>
        <v>8.4999999999999911</v>
      </c>
      <c r="B119" s="9">
        <f t="shared" si="17"/>
        <v>48.745350381060561</v>
      </c>
      <c r="C119" s="9">
        <f t="shared" si="18"/>
        <v>322.02970498531295</v>
      </c>
      <c r="D119" s="48">
        <f t="shared" si="16"/>
        <v>48.745350381060561</v>
      </c>
      <c r="E119" s="8">
        <f t="shared" si="19"/>
        <v>7.8965373584774632</v>
      </c>
      <c r="F119" s="32">
        <f t="shared" si="21"/>
        <v>-3.1566696323143644E-4</v>
      </c>
      <c r="G119" s="20">
        <f t="shared" si="20"/>
        <v>-0.31566696323143639</v>
      </c>
      <c r="H119" s="1">
        <f t="shared" si="22"/>
        <v>2.003618243802849E-5</v>
      </c>
      <c r="I119" s="8">
        <f t="shared" si="24"/>
        <v>5.2584277082354447</v>
      </c>
      <c r="J119" s="8">
        <f t="shared" si="25"/>
        <v>21.114520987507593</v>
      </c>
    </row>
    <row r="120" spans="1:10" x14ac:dyDescent="0.2">
      <c r="A120" s="8">
        <f t="shared" si="23"/>
        <v>8.583333333333325</v>
      </c>
      <c r="B120" s="9">
        <f t="shared" si="17"/>
        <v>50.341977942706841</v>
      </c>
      <c r="C120" s="9">
        <f t="shared" si="18"/>
        <v>328.394896615709</v>
      </c>
      <c r="D120" s="48">
        <f t="shared" si="16"/>
        <v>50.341977942706841</v>
      </c>
      <c r="E120" s="8">
        <f t="shared" si="19"/>
        <v>7.9537898884953098</v>
      </c>
      <c r="F120" s="32">
        <f t="shared" si="21"/>
        <v>-3.1657526728058876E-4</v>
      </c>
      <c r="G120" s="20">
        <f t="shared" si="20"/>
        <v>-0.31657526728058877</v>
      </c>
      <c r="H120" s="1">
        <f t="shared" si="22"/>
        <v>2.0180520479408128E-5</v>
      </c>
      <c r="I120" s="8">
        <f t="shared" si="24"/>
        <v>5.3859618489950734</v>
      </c>
      <c r="J120" s="8">
        <f t="shared" si="25"/>
        <v>21.319962116857305</v>
      </c>
    </row>
    <row r="121" spans="1:10" x14ac:dyDescent="0.2">
      <c r="A121" s="8">
        <f t="shared" si="23"/>
        <v>8.666666666666659</v>
      </c>
      <c r="B121" s="9">
        <f t="shared" si="17"/>
        <v>51.977189805697705</v>
      </c>
      <c r="C121" s="9">
        <f t="shared" si="18"/>
        <v>334.82167313788835</v>
      </c>
      <c r="D121" s="48">
        <f t="shared" si="16"/>
        <v>51.977189805697705</v>
      </c>
      <c r="E121" s="8">
        <f t="shared" si="19"/>
        <v>8.0115963516969817</v>
      </c>
      <c r="F121" s="32">
        <f t="shared" si="21"/>
        <v>-3.1749485452271624E-4</v>
      </c>
      <c r="G121" s="20">
        <f t="shared" si="20"/>
        <v>-0.31749485452271625</v>
      </c>
      <c r="H121" s="1">
        <f t="shared" si="22"/>
        <v>2.0326234585128817E-5</v>
      </c>
      <c r="I121" s="8">
        <f t="shared" si="24"/>
        <v>5.5156575442174969</v>
      </c>
      <c r="J121" s="8">
        <f t="shared" si="25"/>
        <v>21.525083831260087</v>
      </c>
    </row>
    <row r="122" spans="1:10" x14ac:dyDescent="0.2">
      <c r="A122" s="8">
        <f t="shared" si="23"/>
        <v>8.7499999999999929</v>
      </c>
      <c r="B122" s="9">
        <f t="shared" si="17"/>
        <v>53.651638143244256</v>
      </c>
      <c r="C122" s="9">
        <f t="shared" si="18"/>
        <v>341.30993600875956</v>
      </c>
      <c r="D122" s="48">
        <f t="shared" si="16"/>
        <v>53.651638143244256</v>
      </c>
      <c r="E122" s="8">
        <f t="shared" si="19"/>
        <v>8.0699558617240381</v>
      </c>
      <c r="F122" s="32">
        <f t="shared" si="21"/>
        <v>-3.184257863165608E-4</v>
      </c>
      <c r="G122" s="20">
        <f t="shared" si="20"/>
        <v>-0.31842578631656082</v>
      </c>
      <c r="H122" s="1">
        <f t="shared" si="22"/>
        <v>2.0473321780400094E-5</v>
      </c>
      <c r="I122" s="8">
        <f t="shared" si="24"/>
        <v>5.6475394973808051</v>
      </c>
      <c r="J122" s="8">
        <f t="shared" si="25"/>
        <v>21.729867941287857</v>
      </c>
    </row>
    <row r="123" spans="1:10" x14ac:dyDescent="0.2">
      <c r="A123" s="8">
        <f t="shared" si="23"/>
        <v>8.8333333333333268</v>
      </c>
      <c r="B123" s="9">
        <f t="shared" si="17"/>
        <v>55.36598255144019</v>
      </c>
      <c r="C123" s="9">
        <f t="shared" si="18"/>
        <v>347.85958114637623</v>
      </c>
      <c r="D123" s="48">
        <f t="shared" si="16"/>
        <v>55.36598255144019</v>
      </c>
      <c r="E123" s="8">
        <f t="shared" si="19"/>
        <v>8.1288674823981069</v>
      </c>
      <c r="F123" s="32">
        <f t="shared" si="21"/>
        <v>-3.1936812405799255E-4</v>
      </c>
      <c r="G123" s="20">
        <f t="shared" si="20"/>
        <v>-0.31936812405799253</v>
      </c>
      <c r="H123" s="1">
        <f t="shared" si="22"/>
        <v>2.0621778951914233E-5</v>
      </c>
      <c r="I123" s="8">
        <f t="shared" si="24"/>
        <v>5.7816324898306632</v>
      </c>
      <c r="J123" s="8">
        <f t="shared" si="25"/>
        <v>21.934295709619928</v>
      </c>
    </row>
    <row r="124" spans="1:10" x14ac:dyDescent="0.2">
      <c r="A124" s="8">
        <f t="shared" si="23"/>
        <v>8.9166666666666607</v>
      </c>
      <c r="B124" s="9">
        <f t="shared" si="17"/>
        <v>57.120890071251956</v>
      </c>
      <c r="C124" s="9">
        <f t="shared" si="18"/>
        <v>354.47049876414218</v>
      </c>
      <c r="D124" s="48">
        <f t="shared" si="16"/>
        <v>57.120890071251956</v>
      </c>
      <c r="E124" s="8">
        <f t="shared" si="19"/>
        <v>8.1883302262296098</v>
      </c>
      <c r="F124" s="32">
        <f t="shared" si="21"/>
        <v>-3.2032192914842149E-4</v>
      </c>
      <c r="G124" s="20">
        <f t="shared" si="20"/>
        <v>-0.3203219291484215</v>
      </c>
      <c r="H124" s="1">
        <f t="shared" si="22"/>
        <v>2.0771602844033077E-5</v>
      </c>
      <c r="I124" s="8">
        <f t="shared" si="24"/>
        <v>5.9179613716135435</v>
      </c>
      <c r="J124" s="8">
        <f t="shared" si="25"/>
        <v>22.138347841526635</v>
      </c>
    </row>
    <row r="125" spans="1:10" x14ac:dyDescent="0.2">
      <c r="A125" s="8">
        <f t="shared" si="23"/>
        <v>8.9999999999999947</v>
      </c>
      <c r="B125" s="9">
        <f t="shared" si="17"/>
        <v>58.917035207710988</v>
      </c>
      <c r="C125" s="9">
        <f t="shared" si="18"/>
        <v>361.14257320215717</v>
      </c>
      <c r="D125" s="48">
        <f t="shared" si="16"/>
        <v>58.917035207710988</v>
      </c>
      <c r="E125" s="8">
        <f t="shared" si="19"/>
        <v>8.2483430529007844</v>
      </c>
      <c r="F125" s="32">
        <f t="shared" si="21"/>
        <v>-3.212872629620656E-4</v>
      </c>
      <c r="G125" s="20">
        <f t="shared" si="20"/>
        <v>-0.32128726296206556</v>
      </c>
      <c r="H125" s="1">
        <f t="shared" si="22"/>
        <v>2.0922790054917661E-5</v>
      </c>
      <c r="I125" s="8">
        <f t="shared" si="24"/>
        <v>6.0565510519858137</v>
      </c>
      <c r="J125" s="8">
        <f t="shared" si="25"/>
        <v>22.342004475323414</v>
      </c>
    </row>
    <row r="126" spans="1:10" x14ac:dyDescent="0.2">
      <c r="A126" s="8">
        <f t="shared" si="23"/>
        <v>9.0833333333333286</v>
      </c>
      <c r="B126" s="9">
        <f t="shared" si="17"/>
        <v>60.755099946208126</v>
      </c>
      <c r="C126" s="9">
        <f t="shared" si="18"/>
        <v>367.87568275569447</v>
      </c>
      <c r="D126" s="48">
        <f t="shared" si="16"/>
        <v>60.755099946208126</v>
      </c>
      <c r="E126" s="8">
        <f t="shared" si="19"/>
        <v>8.3089048677229034</v>
      </c>
      <c r="F126" s="32">
        <f t="shared" si="21"/>
        <v>-3.2226418681204663E-4</v>
      </c>
      <c r="G126" s="20">
        <f t="shared" si="20"/>
        <v>-0.3222641868120466</v>
      </c>
      <c r="H126" s="1">
        <f t="shared" si="22"/>
        <v>2.1075337032600654E-5</v>
      </c>
      <c r="I126" s="8">
        <f t="shared" si="24"/>
        <v>6.197426489591237</v>
      </c>
      <c r="J126" s="8">
        <f t="shared" si="25"/>
        <v>22.545245172801522</v>
      </c>
    </row>
    <row r="127" spans="1:10" x14ac:dyDescent="0.2">
      <c r="A127" s="8">
        <f t="shared" si="23"/>
        <v>9.1666666666666625</v>
      </c>
      <c r="B127" s="9">
        <f t="shared" si="17"/>
        <v>62.635773765791967</v>
      </c>
      <c r="C127" s="9">
        <f t="shared" si="18"/>
        <v>374.66969950080568</v>
      </c>
      <c r="D127" s="48">
        <f t="shared" si="16"/>
        <v>62.635773765791967</v>
      </c>
      <c r="E127" s="8">
        <f t="shared" si="19"/>
        <v>8.3700145200676559</v>
      </c>
      <c r="F127" s="32">
        <f t="shared" si="21"/>
        <v>-3.2325276191528342E-4</v>
      </c>
      <c r="G127" s="20">
        <f t="shared" si="20"/>
        <v>-0.3232527619152834</v>
      </c>
      <c r="H127" s="1">
        <f t="shared" si="22"/>
        <v>2.1229240071002113E-5</v>
      </c>
      <c r="I127" s="8">
        <f t="shared" si="24"/>
        <v>6.3406126822995859</v>
      </c>
      <c r="J127" s="8">
        <f t="shared" si="25"/>
        <v>22.748048909641867</v>
      </c>
    </row>
    <row r="128" spans="1:10" x14ac:dyDescent="0.2">
      <c r="A128" s="8">
        <f t="shared" si="23"/>
        <v>9.2499999999999964</v>
      </c>
      <c r="B128" s="9">
        <f t="shared" si="17"/>
        <v>64.559753649365916</v>
      </c>
      <c r="C128" s="9">
        <f t="shared" si="18"/>
        <v>381.52448911704727</v>
      </c>
      <c r="D128" s="48">
        <f t="shared" si="16"/>
        <v>64.559753649365916</v>
      </c>
      <c r="E128" s="8">
        <f t="shared" si="19"/>
        <v>8.4316708017726398</v>
      </c>
      <c r="F128" s="32">
        <f t="shared" si="21"/>
        <v>-3.2425304935615571E-4</v>
      </c>
      <c r="G128" s="20">
        <f t="shared" si="20"/>
        <v>-0.32425304935615573</v>
      </c>
      <c r="H128" s="1">
        <f t="shared" si="22"/>
        <v>2.1384495305888779E-5</v>
      </c>
      <c r="I128" s="8">
        <f t="shared" si="24"/>
        <v>6.4861346566989937</v>
      </c>
      <c r="J128" s="8">
        <f t="shared" si="25"/>
        <v>22.950394065818816</v>
      </c>
    </row>
    <row r="129" spans="1:10" x14ac:dyDescent="0.2">
      <c r="A129" s="8">
        <f t="shared" si="23"/>
        <v>9.3333333333333304</v>
      </c>
      <c r="B129" s="9">
        <f t="shared" si="17"/>
        <v>66.527744090679391</v>
      </c>
      <c r="C129" s="9">
        <f t="shared" si="18"/>
        <v>388.4399107073296</v>
      </c>
      <c r="D129" s="48">
        <f t="shared" si="16"/>
        <v>66.527744090679391</v>
      </c>
      <c r="E129" s="8">
        <f t="shared" si="19"/>
        <v>8.4938724455209655</v>
      </c>
      <c r="F129" s="32">
        <f t="shared" si="21"/>
        <v>-3.252651100489034E-4</v>
      </c>
      <c r="G129" s="20">
        <f t="shared" si="20"/>
        <v>-0.32526511004890341</v>
      </c>
      <c r="H129" s="1">
        <f t="shared" si="22"/>
        <v>2.1541098710777297E-5</v>
      </c>
      <c r="I129" s="8">
        <f t="shared" si="24"/>
        <v>6.6340174572346235</v>
      </c>
      <c r="J129" s="8">
        <f t="shared" si="25"/>
        <v>23.152258416001189</v>
      </c>
    </row>
    <row r="130" spans="1:10" x14ac:dyDescent="0.2">
      <c r="A130" s="8">
        <f t="shared" si="23"/>
        <v>9.4166666666666643</v>
      </c>
      <c r="B130" s="9">
        <f t="shared" si="17"/>
        <v>68.540457098009128</v>
      </c>
      <c r="C130" s="9">
        <f t="shared" si="18"/>
        <v>395.41581661488368</v>
      </c>
      <c r="D130" s="48">
        <f t="shared" si="16"/>
        <v>68.540457098009128</v>
      </c>
      <c r="E130" s="8">
        <f t="shared" si="19"/>
        <v>8.5566181231949408</v>
      </c>
      <c r="F130" s="32">
        <f t="shared" si="21"/>
        <v>-3.2628900469873679E-4</v>
      </c>
      <c r="G130" s="20">
        <f t="shared" si="20"/>
        <v>-0.32628900469873678</v>
      </c>
      <c r="H130" s="1">
        <f t="shared" si="22"/>
        <v>2.1699046092781925E-5</v>
      </c>
      <c r="I130" s="8">
        <f t="shared" si="24"/>
        <v>6.7842861349863384</v>
      </c>
      <c r="J130" s="8">
        <f t="shared" si="25"/>
        <v>23.353619119957891</v>
      </c>
    </row>
    <row r="131" spans="1:10" x14ac:dyDescent="0.2">
      <c r="A131" s="8">
        <f t="shared" si="23"/>
        <v>9.4999999999999982</v>
      </c>
      <c r="B131" s="9">
        <f t="shared" si="17"/>
        <v>70.598612194415239</v>
      </c>
      <c r="C131" s="9">
        <f t="shared" si="18"/>
        <v>402.45205223735417</v>
      </c>
      <c r="D131" s="48">
        <f t="shared" si="16"/>
        <v>70.598612194415239</v>
      </c>
      <c r="E131" s="8">
        <f t="shared" si="19"/>
        <v>8.6199064442039148</v>
      </c>
      <c r="F131" s="32">
        <f t="shared" si="21"/>
        <v>-3.2732479376162271E-4</v>
      </c>
      <c r="G131" s="20">
        <f t="shared" si="20"/>
        <v>-0.32732479376162277</v>
      </c>
      <c r="H131" s="1">
        <f t="shared" si="22"/>
        <v>2.1858333088407144E-5</v>
      </c>
      <c r="I131" s="8">
        <f t="shared" si="24"/>
        <v>6.9369657360779975</v>
      </c>
      <c r="J131" s="8">
        <f t="shared" si="25"/>
        <v>23.554452712976097</v>
      </c>
    </row>
    <row r="132" spans="1:10" x14ac:dyDescent="0.2">
      <c r="A132" s="8">
        <f t="shared" si="23"/>
        <v>9.5833333333333321</v>
      </c>
      <c r="B132" s="9">
        <f t="shared" si="17"/>
        <v>72.702936414467459</v>
      </c>
      <c r="C132" s="9">
        <f t="shared" si="18"/>
        <v>409.54845583801966</v>
      </c>
      <c r="D132" s="48">
        <f t="shared" si="16"/>
        <v>72.702936414467459</v>
      </c>
      <c r="E132" s="8">
        <f t="shared" si="19"/>
        <v>8.6837359537862646</v>
      </c>
      <c r="F132" s="32">
        <f t="shared" si="21"/>
        <v>-3.2837253740271912E-4</v>
      </c>
      <c r="G132" s="20">
        <f t="shared" si="20"/>
        <v>-0.3283725374027191</v>
      </c>
      <c r="H132" s="1">
        <f t="shared" si="22"/>
        <v>2.2018955159285861E-5</v>
      </c>
      <c r="I132" s="8">
        <f t="shared" si="24"/>
        <v>7.0920812897111176</v>
      </c>
      <c r="J132" s="8">
        <f t="shared" si="25"/>
        <v>23.754735096300237</v>
      </c>
    </row>
    <row r="133" spans="1:10" x14ac:dyDescent="0.2">
      <c r="A133" s="8">
        <f t="shared" si="23"/>
        <v>9.6666666666666661</v>
      </c>
      <c r="B133" s="9">
        <f t="shared" si="17"/>
        <v>74.854164297320466</v>
      </c>
      <c r="C133" s="9">
        <f t="shared" si="18"/>
        <v>416.7048583541486</v>
      </c>
      <c r="D133" s="48">
        <f t="shared" si="16"/>
        <v>74.854164297320466</v>
      </c>
      <c r="E133" s="8">
        <f t="shared" si="19"/>
        <v>8.7481051312856355</v>
      </c>
      <c r="F133" s="32">
        <f t="shared" si="21"/>
        <v>-3.2943229545342583E-4</v>
      </c>
      <c r="G133" s="20">
        <f t="shared" si="20"/>
        <v>-0.32943229545342584</v>
      </c>
      <c r="H133" s="1">
        <f t="shared" si="22"/>
        <v>2.2180907587863771E-5</v>
      </c>
      <c r="I133" s="8">
        <f t="shared" si="24"/>
        <v>7.2496577958155655</v>
      </c>
      <c r="J133" s="8">
        <f t="shared" si="25"/>
        <v>23.954441527600366</v>
      </c>
    </row>
    <row r="134" spans="1:10" x14ac:dyDescent="0.2">
      <c r="A134" s="8">
        <f t="shared" si="23"/>
        <v>9.75</v>
      </c>
      <c r="B134" s="9">
        <f t="shared" si="17"/>
        <v>77.053037876028853</v>
      </c>
      <c r="C134" s="9">
        <f t="shared" si="18"/>
        <v>423.92108320250259</v>
      </c>
      <c r="D134" s="48">
        <f t="shared" si="16"/>
        <v>77.053037876028853</v>
      </c>
      <c r="E134" s="8">
        <f t="shared" si="19"/>
        <v>8.8130123884015106</v>
      </c>
      <c r="F134" s="32">
        <f t="shared" si="21"/>
        <v>-3.3050412736702081E-4</v>
      </c>
      <c r="G134" s="20">
        <f t="shared" si="20"/>
        <v>-0.33050412736702078</v>
      </c>
      <c r="H134" s="1">
        <f t="shared" si="22"/>
        <v>2.2344185473030707E-5</v>
      </c>
      <c r="I134" s="8">
        <f t="shared" si="24"/>
        <v>7.4097202123101553</v>
      </c>
      <c r="J134" s="8">
        <f t="shared" si="25"/>
        <v>24.153546611478902</v>
      </c>
    </row>
    <row r="135" spans="1:10" x14ac:dyDescent="0.2">
      <c r="A135" s="8">
        <f t="shared" si="23"/>
        <v>9.8333333333333339</v>
      </c>
      <c r="B135" s="9">
        <f t="shared" si="17"/>
        <v>79.300306662979821</v>
      </c>
      <c r="C135" s="9">
        <f t="shared" si="18"/>
        <v>431.19694608199677</v>
      </c>
      <c r="D135" s="48">
        <f t="shared" si="16"/>
        <v>79.300306662979821</v>
      </c>
      <c r="E135" s="8">
        <f t="shared" si="19"/>
        <v>8.8784560674142128</v>
      </c>
      <c r="F135" s="32">
        <f t="shared" si="21"/>
        <v>-3.315880921728528E-4</v>
      </c>
      <c r="G135" s="20">
        <f t="shared" si="20"/>
        <v>-0.33158809217285279</v>
      </c>
      <c r="H135" s="1">
        <f t="shared" si="22"/>
        <v>2.2508783725699676E-5</v>
      </c>
      <c r="I135" s="8">
        <f t="shared" si="24"/>
        <v>7.5722934419659076</v>
      </c>
      <c r="J135" s="8">
        <f t="shared" si="25"/>
        <v>24.352024290025152</v>
      </c>
    </row>
    <row r="136" spans="1:10" x14ac:dyDescent="0.2">
      <c r="A136" s="8">
        <f t="shared" si="23"/>
        <v>9.9166666666666679</v>
      </c>
      <c r="B136" s="9">
        <f t="shared" si="17"/>
        <v>81.596727631324029</v>
      </c>
      <c r="C136" s="9">
        <f t="shared" si="18"/>
        <v>438.53225477353567</v>
      </c>
      <c r="D136" s="48">
        <f t="shared" si="16"/>
        <v>81.596727631324029</v>
      </c>
      <c r="E136" s="8">
        <f t="shared" si="19"/>
        <v>8.9444344393845121</v>
      </c>
      <c r="F136" s="32">
        <f t="shared" si="21"/>
        <v>-3.3268424842905568E-4</v>
      </c>
      <c r="G136" s="20">
        <f t="shared" si="20"/>
        <v>-0.3326842484290557</v>
      </c>
      <c r="H136" s="1">
        <f t="shared" si="22"/>
        <v>2.2674697064334585E-5</v>
      </c>
      <c r="I136" s="8">
        <f t="shared" si="24"/>
        <v>7.737402318865005</v>
      </c>
      <c r="J136" s="8">
        <f t="shared" si="25"/>
        <v>24.549847833427325</v>
      </c>
    </row>
    <row r="137" spans="1:10" x14ac:dyDescent="0.2">
      <c r="A137" s="8">
        <f t="shared" si="23"/>
        <v>10.000000000000002</v>
      </c>
      <c r="B137" s="9">
        <f t="shared" si="17"/>
        <v>83.943065192282262</v>
      </c>
      <c r="C137" s="9">
        <f t="shared" si="18"/>
        <v>445.92680893704494</v>
      </c>
      <c r="D137" s="48">
        <f t="shared" si="16"/>
        <v>83.943065192282262</v>
      </c>
      <c r="E137" s="8">
        <f t="shared" si="19"/>
        <v>9.0109457023279926</v>
      </c>
      <c r="F137" s="32">
        <f t="shared" si="21"/>
        <v>-3.3379265417375858E-4</v>
      </c>
      <c r="G137" s="20">
        <f t="shared" si="20"/>
        <v>-0.33379265417375853</v>
      </c>
      <c r="H137" s="1">
        <f t="shared" si="22"/>
        <v>2.2841920010427538E-5</v>
      </c>
      <c r="I137" s="8">
        <f t="shared" si="24"/>
        <v>7.9050715944483905</v>
      </c>
      <c r="J137" s="8">
        <f t="shared" si="25"/>
        <v>24.74698983065225</v>
      </c>
    </row>
    <row r="138" spans="1:10" x14ac:dyDescent="0.2">
      <c r="A138" s="8">
        <f t="shared" si="23"/>
        <v>10.083333333333336</v>
      </c>
      <c r="B138" s="9">
        <f t="shared" si="17"/>
        <v>86.34009116820485</v>
      </c>
      <c r="C138" s="9">
        <f t="shared" si="18"/>
        <v>453.38039990571411</v>
      </c>
      <c r="D138" s="48">
        <f t="shared" si="16"/>
        <v>86.34009116820485</v>
      </c>
      <c r="E138" s="8">
        <f t="shared" si="19"/>
        <v>9.0779879793643463</v>
      </c>
      <c r="F138" s="32">
        <f t="shared" si="21"/>
        <v>-3.3491336687475708E-4</v>
      </c>
      <c r="G138" s="20">
        <f t="shared" si="20"/>
        <v>-0.33491336687475709</v>
      </c>
      <c r="H138" s="1">
        <f t="shared" si="22"/>
        <v>2.3010446883926739E-5</v>
      </c>
      <c r="I138" s="8">
        <f t="shared" si="24"/>
        <v>8.0753259231451793</v>
      </c>
      <c r="J138" s="8">
        <f t="shared" si="25"/>
        <v>24.943422180203378</v>
      </c>
    </row>
    <row r="139" spans="1:10" x14ac:dyDescent="0.2">
      <c r="A139" s="8">
        <f t="shared" si="23"/>
        <v>10.16666666666667</v>
      </c>
      <c r="B139" s="9">
        <f t="shared" si="17"/>
        <v>88.788584761255478</v>
      </c>
      <c r="C139" s="9">
        <f t="shared" si="18"/>
        <v>460.8928104774846</v>
      </c>
      <c r="D139" s="48">
        <f t="shared" si="16"/>
        <v>88.788584761255478</v>
      </c>
      <c r="E139" s="8">
        <f t="shared" si="19"/>
        <v>9.1455593168418847</v>
      </c>
      <c r="F139" s="32">
        <f t="shared" si="21"/>
        <v>-3.3604644337761593E-4</v>
      </c>
      <c r="G139" s="20">
        <f t="shared" si="20"/>
        <v>-0.33604644337761591</v>
      </c>
      <c r="H139" s="1">
        <f t="shared" si="22"/>
        <v>2.3180271798616222E-5</v>
      </c>
      <c r="I139" s="8">
        <f t="shared" si="24"/>
        <v>8.2481898475771551</v>
      </c>
      <c r="J139" s="8">
        <f t="shared" si="25"/>
        <v>25.139116080968058</v>
      </c>
    </row>
    <row r="140" spans="1:10" x14ac:dyDescent="0.2">
      <c r="A140" s="8">
        <f t="shared" si="23"/>
        <v>10.250000000000004</v>
      </c>
      <c r="B140" s="9">
        <f t="shared" si="17"/>
        <v>91.289332517592058</v>
      </c>
      <c r="C140" s="9">
        <f t="shared" si="18"/>
        <v>468.46381470380317</v>
      </c>
      <c r="D140" s="48">
        <f t="shared" si="16"/>
        <v>91.289332517592058</v>
      </c>
      <c r="E140" s="8">
        <f t="shared" si="19"/>
        <v>9.2136576824374519</v>
      </c>
      <c r="F140" s="32">
        <f t="shared" si="21"/>
        <v>-3.3719193985217469E-4</v>
      </c>
      <c r="G140" s="20">
        <f t="shared" si="20"/>
        <v>-0.33719193985217466</v>
      </c>
      <c r="H140" s="1">
        <f t="shared" si="22"/>
        <v>2.3351388657448476E-5</v>
      </c>
      <c r="I140" s="8">
        <f t="shared" si="24"/>
        <v>8.4236877833316903</v>
      </c>
      <c r="J140" s="8">
        <f t="shared" si="25"/>
        <v>25.334042023165527</v>
      </c>
    </row>
    <row r="141" spans="1:10" x14ac:dyDescent="0.2">
      <c r="A141" s="8">
        <f t="shared" si="23"/>
        <v>10.333333333333337</v>
      </c>
      <c r="B141" s="9">
        <f t="shared" si="17"/>
        <v>93.843128286913554</v>
      </c>
      <c r="C141" s="9">
        <f t="shared" si="18"/>
        <v>476.09317767567831</v>
      </c>
      <c r="D141" s="48">
        <f t="shared" si="16"/>
        <v>93.843128286913554</v>
      </c>
      <c r="E141" s="8">
        <f t="shared" si="19"/>
        <v>9.2822809632320862</v>
      </c>
      <c r="F141" s="32">
        <f t="shared" si="21"/>
        <v>-3.3834991173742286E-4</v>
      </c>
      <c r="G141" s="20">
        <f t="shared" si="20"/>
        <v>-0.3383499117374229</v>
      </c>
      <c r="H141" s="1">
        <f t="shared" si="22"/>
        <v>2.3523791147831422E-5</v>
      </c>
      <c r="I141" s="8">
        <f t="shared" si="24"/>
        <v>8.6018440032966907</v>
      </c>
      <c r="J141" s="8">
        <f t="shared" si="25"/>
        <v>25.528169779407424</v>
      </c>
    </row>
    <row r="142" spans="1:10" x14ac:dyDescent="0.2">
      <c r="A142" s="8">
        <f t="shared" si="23"/>
        <v>10.416666666666671</v>
      </c>
      <c r="B142" s="9">
        <f t="shared" si="17"/>
        <v>96.450773177240563</v>
      </c>
      <c r="C142" s="9">
        <f t="shared" si="18"/>
        <v>483.78065530707238</v>
      </c>
      <c r="D142" s="48">
        <f t="shared" si="16"/>
        <v>96.450773177240563</v>
      </c>
      <c r="E142" s="8">
        <f t="shared" si="19"/>
        <v>9.3514269637627159</v>
      </c>
      <c r="F142" s="32">
        <f t="shared" si="21"/>
        <v>-3.3952041368471604E-4</v>
      </c>
      <c r="G142" s="20">
        <f t="shared" si="20"/>
        <v>-0.33952041368471603</v>
      </c>
      <c r="H142" s="1">
        <f t="shared" si="22"/>
        <v>2.3697472736871056E-5</v>
      </c>
      <c r="I142" s="8">
        <f t="shared" si="24"/>
        <v>8.7826826215512348</v>
      </c>
      <c r="J142" s="8">
        <f t="shared" si="25"/>
        <v>25.721468395883207</v>
      </c>
    </row>
    <row r="143" spans="1:10" x14ac:dyDescent="0.2">
      <c r="A143" s="8">
        <f t="shared" si="23"/>
        <v>10.500000000000005</v>
      </c>
      <c r="B143" s="9">
        <f t="shared" si="17"/>
        <v>99.113075504796171</v>
      </c>
      <c r="C143" s="9">
        <f t="shared" si="18"/>
        <v>491.52599411567178</v>
      </c>
      <c r="D143" s="48">
        <f t="shared" si="16"/>
        <v>99.113075504796171</v>
      </c>
      <c r="E143" s="8">
        <f t="shared" si="19"/>
        <v>9.4210934040502554</v>
      </c>
      <c r="F143" s="32">
        <f t="shared" si="21"/>
        <v>-3.4070349949930512E-4</v>
      </c>
      <c r="G143" s="20">
        <f t="shared" si="20"/>
        <v>-0.34070349949930512</v>
      </c>
      <c r="H143" s="1">
        <f t="shared" si="22"/>
        <v>2.3872426666571202E-5</v>
      </c>
      <c r="I143" s="8">
        <f t="shared" si="24"/>
        <v>8.9662275768058457</v>
      </c>
      <c r="J143" s="8">
        <f t="shared" si="25"/>
        <v>25.913906183683128</v>
      </c>
    </row>
    <row r="144" spans="1:10" x14ac:dyDescent="0.2">
      <c r="A144" s="8">
        <f t="shared" si="23"/>
        <v>10.583333333333339</v>
      </c>
      <c r="B144" s="9">
        <f t="shared" si="17"/>
        <v>101.83085073885071</v>
      </c>
      <c r="C144" s="9">
        <f t="shared" si="18"/>
        <v>499.3289310010727</v>
      </c>
      <c r="D144" s="48">
        <f t="shared" si="16"/>
        <v>101.83085073885071</v>
      </c>
      <c r="E144" s="8">
        <f t="shared" si="19"/>
        <v>9.4912779176044832</v>
      </c>
      <c r="F144" s="32">
        <f t="shared" si="21"/>
        <v>-3.418992220801441E-4</v>
      </c>
      <c r="G144" s="20">
        <f t="shared" si="20"/>
        <v>-0.34189922208014406</v>
      </c>
      <c r="H144" s="1">
        <f t="shared" si="22"/>
        <v>2.4048645948992091E-5</v>
      </c>
      <c r="I144" s="8">
        <f t="shared" si="24"/>
        <v>9.1525026153864601</v>
      </c>
      <c r="J144" s="8">
        <f t="shared" si="25"/>
        <v>26.105450710272041</v>
      </c>
    </row>
    <row r="145" spans="1:10" x14ac:dyDescent="0.2">
      <c r="A145" s="8">
        <f t="shared" si="23"/>
        <v>10.666666666666673</v>
      </c>
      <c r="B145" s="9">
        <f t="shared" si="17"/>
        <v>104.60492144139187</v>
      </c>
      <c r="C145" s="9">
        <f t="shared" si="18"/>
        <v>507.18919302043685</v>
      </c>
      <c r="D145" s="48">
        <f t="shared" ref="D145:D208" si="26">B145</f>
        <v>104.60492144139187</v>
      </c>
      <c r="E145" s="8">
        <f t="shared" si="19"/>
        <v>9.5619780494061395</v>
      </c>
      <c r="F145" s="32">
        <f t="shared" si="21"/>
        <v>-3.43107633357955E-4</v>
      </c>
      <c r="G145" s="20">
        <f t="shared" si="20"/>
        <v>-0.34310763335795502</v>
      </c>
      <c r="H145" s="1">
        <f t="shared" si="22"/>
        <v>2.4226123361369325E-5</v>
      </c>
      <c r="I145" s="8">
        <f t="shared" si="24"/>
        <v>9.3415312737564591</v>
      </c>
      <c r="J145" s="8">
        <f t="shared" si="25"/>
        <v>26.296068791127624</v>
      </c>
    </row>
    <row r="146" spans="1:10" x14ac:dyDescent="0.2">
      <c r="A146" s="8">
        <f t="shared" si="23"/>
        <v>10.750000000000007</v>
      </c>
      <c r="B146" s="9">
        <f t="shared" ref="B146:B209" si="27">B145+((I145+dp_dy*(1+EXP(-(ABS(E145)-displ)/9*sharpness))^(-alpha)/(H145*rho))/H145*SIN(H145*time_step*3600)-J145/H145*COS(H145*time_step*3600)-dp_dy*(1+EXP(-(ABS(E145)-displ)/9*sharpness))^(-alpha)*time_step*3600/(H145*rho)+J145/H145)/1000</f>
        <v>107.43611720148107</v>
      </c>
      <c r="C146" s="9">
        <f t="shared" ref="C146:C209" si="28">C145+((I145+dp_dy*(1+EXP(-(ABS(E145)-displ)/9*sharpness))^(-alpha)/(H145*rho))/H145*COS(H145*time_step*3600)+J145/H145*SIN(H145*time_step*3600)-(I145+dp_dy*(1+EXP(-(ABS(E145)-displ)/9*sharpness))^(-alpha)/(H145*rho))/H145)/1000</f>
        <v>515.10649716166381</v>
      </c>
      <c r="D146" s="48">
        <f t="shared" si="26"/>
        <v>107.43611720148107</v>
      </c>
      <c r="E146" s="8">
        <f t="shared" ref="E146:E209" si="29">360*(init_km_from_eq+C146)/(2*PI()*6.37*10^3)</f>
        <v>9.6331912538666966</v>
      </c>
      <c r="F146" s="32">
        <f t="shared" si="21"/>
        <v>-3.4432878423151369E-4</v>
      </c>
      <c r="G146" s="20">
        <f t="shared" ref="G146:G209" si="30">F146*10^5/100</f>
        <v>-0.34432878423151364</v>
      </c>
      <c r="H146" s="1">
        <f t="shared" si="22"/>
        <v>2.4404851441195102E-5</v>
      </c>
      <c r="I146" s="8">
        <f t="shared" si="24"/>
        <v>9.5333368605713034</v>
      </c>
      <c r="J146" s="8">
        <f t="shared" si="25"/>
        <v>26.485726481557151</v>
      </c>
    </row>
    <row r="147" spans="1:10" x14ac:dyDescent="0.2">
      <c r="A147" s="8">
        <f t="shared" si="23"/>
        <v>10.833333333333341</v>
      </c>
      <c r="B147" s="9">
        <f t="shared" si="27"/>
        <v>110.32527456415706</v>
      </c>
      <c r="C147" s="9">
        <f t="shared" si="28"/>
        <v>523.08055011413683</v>
      </c>
      <c r="D147" s="48">
        <f t="shared" si="26"/>
        <v>110.32527456415706</v>
      </c>
      <c r="E147" s="8">
        <f t="shared" si="29"/>
        <v>9.7049148927663111</v>
      </c>
      <c r="F147" s="32">
        <f t="shared" ref="F147:F210" si="31">dp_dy*(1+EXP(-(ABS(E146)-displ)/9*sharpness))^(-alpha)</f>
        <v>-3.4556272450213569E-4</v>
      </c>
      <c r="G147" s="20">
        <f t="shared" si="30"/>
        <v>-0.34556272450213571</v>
      </c>
      <c r="H147" s="1">
        <f t="shared" ref="H147:H210" si="32">2*7.292*10^(-5)*SIN(E147*PI()/180)</f>
        <v>2.4584822481263611E-5</v>
      </c>
      <c r="I147" s="8">
        <f t="shared" si="24"/>
        <v>9.7279424382606301</v>
      </c>
      <c r="J147" s="8">
        <f t="shared" si="25"/>
        <v>26.674389068707413</v>
      </c>
    </row>
    <row r="148" spans="1:10" x14ac:dyDescent="0.2">
      <c r="A148" s="8">
        <f t="shared" si="23"/>
        <v>10.916666666666675</v>
      </c>
      <c r="B148" s="9">
        <f t="shared" si="27"/>
        <v>113.27323695374005</v>
      </c>
      <c r="C148" s="9">
        <f t="shared" si="28"/>
        <v>531.11104803710327</v>
      </c>
      <c r="D148" s="48">
        <f t="shared" si="26"/>
        <v>113.27323695374005</v>
      </c>
      <c r="E148" s="8">
        <f t="shared" si="29"/>
        <v>9.7771462331704804</v>
      </c>
      <c r="F148" s="32">
        <f t="shared" si="31"/>
        <v>-3.4680950280632935E-4</v>
      </c>
      <c r="G148" s="20">
        <f t="shared" si="30"/>
        <v>-0.34680950280632933</v>
      </c>
      <c r="H148" s="1">
        <f t="shared" si="32"/>
        <v>2.4766028524682423E-5</v>
      </c>
      <c r="I148" s="8">
        <f t="shared" si="24"/>
        <v>9.9253708041329176</v>
      </c>
      <c r="J148" s="8">
        <f t="shared" si="25"/>
        <v>26.862021063782823</v>
      </c>
    </row>
    <row r="149" spans="1:10" x14ac:dyDescent="0.2">
      <c r="A149" s="8">
        <f t="shared" si="23"/>
        <v>11.000000000000009</v>
      </c>
      <c r="B149" s="9">
        <f t="shared" si="27"/>
        <v>116.28085459139761</v>
      </c>
      <c r="C149" s="9">
        <f t="shared" si="28"/>
        <v>539.19767632575315</v>
      </c>
      <c r="D149" s="48">
        <f t="shared" si="26"/>
        <v>116.28085459139761</v>
      </c>
      <c r="E149" s="8">
        <f t="shared" si="29"/>
        <v>9.8498824453260099</v>
      </c>
      <c r="F149" s="32">
        <f t="shared" si="31"/>
        <v>-3.4806916654659434E-4</v>
      </c>
      <c r="G149" s="20">
        <f t="shared" si="30"/>
        <v>-0.34806916654659431</v>
      </c>
      <c r="H149" s="1">
        <f t="shared" si="32"/>
        <v>2.4948461359852224E-5</v>
      </c>
      <c r="I149" s="8">
        <f t="shared" si="24"/>
        <v>10.125644470998122</v>
      </c>
      <c r="J149" s="8">
        <f t="shared" si="25"/>
        <v>27.0485861944872</v>
      </c>
    </row>
    <row r="150" spans="1:10" x14ac:dyDescent="0.2">
      <c r="A150" s="8">
        <f t="shared" si="23"/>
        <v>11.083333333333343</v>
      </c>
      <c r="B150" s="9">
        <f t="shared" si="27"/>
        <v>119.34898440682286</v>
      </c>
      <c r="C150" s="9">
        <f t="shared" si="28"/>
        <v>547.34010937506594</v>
      </c>
      <c r="D150" s="48">
        <f t="shared" si="26"/>
        <v>119.34898440682286</v>
      </c>
      <c r="E150" s="8">
        <f t="shared" si="29"/>
        <v>9.9231206005369152</v>
      </c>
      <c r="F150" s="32">
        <f t="shared" si="31"/>
        <v>-3.4934176182033639E-4</v>
      </c>
      <c r="G150" s="20">
        <f t="shared" si="30"/>
        <v>-0.34934176182033638</v>
      </c>
      <c r="H150" s="1">
        <f t="shared" si="32"/>
        <v>2.5132112515417054E-5</v>
      </c>
      <c r="I150" s="8">
        <f t="shared" si="24"/>
        <v>10.328785647304088</v>
      </c>
      <c r="J150" s="8">
        <f t="shared" si="25"/>
        <v>27.2340473977053</v>
      </c>
    </row>
    <row r="151" spans="1:10" x14ac:dyDescent="0.2">
      <c r="A151" s="8">
        <f t="shared" si="23"/>
        <v>11.166666666666677</v>
      </c>
      <c r="B151" s="9">
        <f t="shared" si="27"/>
        <v>122.47848994388086</v>
      </c>
      <c r="C151" s="9">
        <f t="shared" si="28"/>
        <v>555.53801034150058</v>
      </c>
      <c r="D151" s="48">
        <f t="shared" si="26"/>
        <v>122.47848994388086</v>
      </c>
      <c r="E151" s="8">
        <f t="shared" si="29"/>
        <v>9.9968576690208906</v>
      </c>
      <c r="F151" s="32">
        <f t="shared" si="31"/>
        <v>-3.506273333468775E-4</v>
      </c>
      <c r="G151" s="20">
        <f t="shared" si="30"/>
        <v>-0.35062733334687751</v>
      </c>
      <c r="H151" s="1">
        <f t="shared" si="32"/>
        <v>2.5316973255187189E-5</v>
      </c>
      <c r="I151" s="8">
        <f t="shared" ref="I151:I214" si="33">(I150+dp_dy*(1+EXP(-(ABS(E150)-displ)/9*sharpness))^(-alpha)/(H150*rho))*COS(H150*time_step*3600)+J150*SIN(H150*time_step*3600)-dp_dy*(1+EXP(-(ABS(E150)-displ)/9*sharpness))^(-alpha)/(H150*rho)</f>
        <v>10.534816216782769</v>
      </c>
      <c r="J151" s="8">
        <f t="shared" ref="J151:J214" si="34">-(I150+dp_dy*(1+EXP(-(ABS(E150)-displ)/9*sharpness))^(-alpha)/(H150*rho))*SIN(H150*time_step*3600)+J150*COS(H150*time_step*3600)</f>
        <v>27.418366812440492</v>
      </c>
    </row>
    <row r="152" spans="1:10" x14ac:dyDescent="0.2">
      <c r="A152" s="8">
        <f t="shared" si="23"/>
        <v>11.250000000000011</v>
      </c>
      <c r="B152" s="9">
        <f t="shared" si="27"/>
        <v>125.67024126007412</v>
      </c>
      <c r="C152" s="9">
        <f t="shared" si="28"/>
        <v>563.79103090260662</v>
      </c>
      <c r="D152" s="48">
        <f t="shared" si="26"/>
        <v>125.67024126007412</v>
      </c>
      <c r="E152" s="8">
        <f t="shared" si="29"/>
        <v>10.071090517747116</v>
      </c>
      <c r="F152" s="32">
        <f t="shared" si="31"/>
        <v>-3.5192592439253279E-4</v>
      </c>
      <c r="G152" s="20">
        <f t="shared" si="30"/>
        <v>-0.35192592439253284</v>
      </c>
      <c r="H152" s="1">
        <f t="shared" si="32"/>
        <v>2.5503034573037429E-5</v>
      </c>
      <c r="I152" s="8">
        <f t="shared" si="33"/>
        <v>10.743757717602801</v>
      </c>
      <c r="J152" s="8">
        <f t="shared" si="34"/>
        <v>27.601505773025622</v>
      </c>
    </row>
    <row r="153" spans="1:10" x14ac:dyDescent="0.2">
      <c r="A153" s="8">
        <f t="shared" si="23"/>
        <v>11.333333333333345</v>
      </c>
      <c r="B153" s="9">
        <f t="shared" si="27"/>
        <v>128.92511481967969</v>
      </c>
      <c r="C153" s="9">
        <f t="shared" si="28"/>
        <v>572.09881101464248</v>
      </c>
      <c r="D153" s="48">
        <f t="shared" si="26"/>
        <v>128.92511481967969</v>
      </c>
      <c r="E153" s="8">
        <f t="shared" si="29"/>
        <v>10.145815908256125</v>
      </c>
      <c r="F153" s="32">
        <f t="shared" si="31"/>
        <v>-3.5323757669373775E-4</v>
      </c>
      <c r="G153" s="20">
        <f t="shared" si="30"/>
        <v>-0.35323757669373779</v>
      </c>
      <c r="H153" s="1">
        <f t="shared" si="32"/>
        <v>2.5690287187783201E-5</v>
      </c>
      <c r="I153" s="8">
        <f t="shared" si="33"/>
        <v>10.955631321025241</v>
      </c>
      <c r="J153" s="8">
        <f t="shared" si="34"/>
        <v>27.783424802624438</v>
      </c>
    </row>
    <row r="154" spans="1:10" x14ac:dyDescent="0.2">
      <c r="A154" s="8">
        <f t="shared" si="23"/>
        <v>11.416666666666679</v>
      </c>
      <c r="B154" s="9">
        <f t="shared" si="27"/>
        <v>132.24399338040854</v>
      </c>
      <c r="C154" s="9">
        <f t="shared" si="28"/>
        <v>580.46097866828984</v>
      </c>
      <c r="D154" s="48">
        <f t="shared" si="26"/>
        <v>132.24399338040854</v>
      </c>
      <c r="E154" s="8">
        <f t="shared" si="29"/>
        <v>10.22103049446253</v>
      </c>
      <c r="F154" s="32">
        <f t="shared" si="31"/>
        <v>-3.5456233037819848E-4</v>
      </c>
      <c r="G154" s="20">
        <f t="shared" si="30"/>
        <v>-0.35456233037819851</v>
      </c>
      <c r="H154" s="1">
        <f t="shared" si="32"/>
        <v>2.5878721538037087E-5</v>
      </c>
      <c r="I154" s="8">
        <f t="shared" si="33"/>
        <v>11.170457809559831</v>
      </c>
      <c r="J154" s="8">
        <f t="shared" si="34"/>
        <v>27.96408360704158</v>
      </c>
    </row>
    <row r="155" spans="1:10" x14ac:dyDescent="0.2">
      <c r="A155" s="8">
        <f t="shared" si="23"/>
        <v>11.500000000000012</v>
      </c>
      <c r="B155" s="9">
        <f t="shared" si="27"/>
        <v>135.62776587343663</v>
      </c>
      <c r="C155" s="9">
        <f t="shared" si="28"/>
        <v>588.87714964255963</v>
      </c>
      <c r="D155" s="48">
        <f t="shared" si="26"/>
        <v>135.62776587343663</v>
      </c>
      <c r="E155" s="8">
        <f t="shared" si="29"/>
        <v>10.296730820441521</v>
      </c>
      <c r="F155" s="32">
        <f t="shared" si="31"/>
        <v>-3.5590022388404914E-4</v>
      </c>
      <c r="G155" s="20">
        <f t="shared" si="30"/>
        <v>-0.35590022388404913</v>
      </c>
      <c r="H155" s="1">
        <f t="shared" si="32"/>
        <v>2.6068327777048889E-5</v>
      </c>
      <c r="I155" s="8">
        <f t="shared" si="33"/>
        <v>11.388257554619468</v>
      </c>
      <c r="J155" s="8">
        <f t="shared" si="34"/>
        <v>28.143441068859467</v>
      </c>
    </row>
    <row r="156" spans="1:10" x14ac:dyDescent="0.2">
      <c r="A156" s="8">
        <f t="shared" si="23"/>
        <v>11.583333333333346</v>
      </c>
      <c r="B156" s="9">
        <f t="shared" si="27"/>
        <v>139.07732727665598</v>
      </c>
      <c r="C156" s="9">
        <f t="shared" si="28"/>
        <v>597.34692725699097</v>
      </c>
      <c r="D156" s="48">
        <f t="shared" si="26"/>
        <v>139.07732727665598</v>
      </c>
      <c r="E156" s="8">
        <f t="shared" si="29"/>
        <v>10.372913318199965</v>
      </c>
      <c r="F156" s="32">
        <f t="shared" si="31"/>
        <v>-3.5725129387699598E-4</v>
      </c>
      <c r="G156" s="20">
        <f t="shared" si="30"/>
        <v>-0.35725129387699595</v>
      </c>
      <c r="H156" s="1">
        <f t="shared" si="32"/>
        <v>2.6259095767531868E-5</v>
      </c>
      <c r="I156" s="8">
        <f t="shared" si="33"/>
        <v>11.609050493671173</v>
      </c>
      <c r="J156" s="8">
        <f t="shared" si="34"/>
        <v>28.321455241921033</v>
      </c>
    </row>
    <row r="157" spans="1:10" x14ac:dyDescent="0.2">
      <c r="A157" s="8">
        <f t="shared" si="23"/>
        <v>11.66666666666668</v>
      </c>
      <c r="B157" s="9">
        <f t="shared" si="27"/>
        <v>142.59357848099555</v>
      </c>
      <c r="C157" s="9">
        <f t="shared" si="28"/>
        <v>605.86990212224919</v>
      </c>
      <c r="D157" s="48">
        <f t="shared" si="26"/>
        <v>142.59357848099555</v>
      </c>
      <c r="E157" s="8">
        <f t="shared" si="29"/>
        <v>10.449574305433147</v>
      </c>
      <c r="F157" s="32">
        <f t="shared" si="31"/>
        <v>-3.5861557516543059E-4</v>
      </c>
      <c r="G157" s="20">
        <f t="shared" si="30"/>
        <v>-0.35861557516543058</v>
      </c>
      <c r="H157" s="1">
        <f t="shared" si="32"/>
        <v>2.6451015076478434E-5</v>
      </c>
      <c r="I157" s="8">
        <f t="shared" si="33"/>
        <v>11.832856106882254</v>
      </c>
      <c r="J157" s="8">
        <f t="shared" si="34"/>
        <v>28.498083346177651</v>
      </c>
    </row>
    <row r="158" spans="1:10" x14ac:dyDescent="0.2">
      <c r="A158" s="8">
        <f t="shared" si="23"/>
        <v>11.750000000000014</v>
      </c>
      <c r="B158" s="9">
        <f t="shared" si="27"/>
        <v>146.17742614966079</v>
      </c>
      <c r="C158" s="9">
        <f t="shared" si="28"/>
        <v>614.44565188923502</v>
      </c>
      <c r="D158" s="48">
        <f t="shared" si="26"/>
        <v>146.17742614966079</v>
      </c>
      <c r="E158" s="8">
        <f t="shared" si="29"/>
        <v>10.526709983268093</v>
      </c>
      <c r="F158" s="32">
        <f t="shared" si="31"/>
        <v>-3.5999310061349976E-4</v>
      </c>
      <c r="G158" s="20">
        <f t="shared" si="30"/>
        <v>-0.35999310061349976</v>
      </c>
      <c r="H158" s="1">
        <f t="shared" si="32"/>
        <v>2.6644074969968416E-5</v>
      </c>
      <c r="I158" s="8">
        <f t="shared" si="33"/>
        <v>12.059693393260904</v>
      </c>
      <c r="J158" s="8">
        <f t="shared" si="34"/>
        <v>28.673281762922109</v>
      </c>
    </row>
    <row r="159" spans="1:10" x14ac:dyDescent="0.2">
      <c r="A159" s="8">
        <f t="shared" si="23"/>
        <v>11.833333333333348</v>
      </c>
      <c r="B159" s="9">
        <f t="shared" si="27"/>
        <v>149.82978257013863</v>
      </c>
      <c r="C159" s="9">
        <f t="shared" si="28"/>
        <v>623.07374099682534</v>
      </c>
      <c r="D159" s="48">
        <f t="shared" si="26"/>
        <v>149.82978257013863</v>
      </c>
      <c r="E159" s="8">
        <f t="shared" si="29"/>
        <v>10.60431643399458</v>
      </c>
      <c r="F159" s="32">
        <f t="shared" si="31"/>
        <v>-3.6138390105211194E-4</v>
      </c>
      <c r="G159" s="20">
        <f t="shared" si="30"/>
        <v>-0.36138390105211193</v>
      </c>
      <c r="H159" s="1">
        <f t="shared" si="32"/>
        <v>2.6838264407973285E-5</v>
      </c>
      <c r="I159" s="8">
        <f t="shared" si="33"/>
        <v>12.289580846291106</v>
      </c>
      <c r="J159" s="8">
        <f t="shared" si="34"/>
        <v>28.84700603042694</v>
      </c>
    </row>
    <row r="160" spans="1:10" x14ac:dyDescent="0.2">
      <c r="A160" s="8">
        <f t="shared" si="23"/>
        <v>11.916666666666682</v>
      </c>
      <c r="B160" s="9">
        <f t="shared" si="27"/>
        <v>153.55156549881778</v>
      </c>
      <c r="C160" s="9">
        <f t="shared" si="28"/>
        <v>631.75372041836783</v>
      </c>
      <c r="D160" s="48">
        <f t="shared" si="26"/>
        <v>153.55156549881778</v>
      </c>
      <c r="E160" s="8">
        <f t="shared" si="29"/>
        <v>10.682389618784971</v>
      </c>
      <c r="F160" s="32">
        <f t="shared" si="31"/>
        <v>-3.6278800518787569E-4</v>
      </c>
      <c r="G160" s="20">
        <f t="shared" si="30"/>
        <v>-0.36278800518787568</v>
      </c>
      <c r="H160" s="1">
        <f t="shared" si="32"/>
        <v>2.7033572039159798E-5</v>
      </c>
      <c r="I160" s="8">
        <f t="shared" si="33"/>
        <v>12.522536429062232</v>
      </c>
      <c r="J160" s="8">
        <f t="shared" si="34"/>
        <v>29.019210840008878</v>
      </c>
    </row>
    <row r="161" spans="1:10" x14ac:dyDescent="0.2">
      <c r="A161" s="8">
        <f t="shared" si="23"/>
        <v>12.000000000000016</v>
      </c>
      <c r="B161" s="9">
        <f t="shared" si="27"/>
        <v>157.34369799807163</v>
      </c>
      <c r="C161" s="9">
        <f t="shared" si="28"/>
        <v>640.48512740706224</v>
      </c>
      <c r="D161" s="48">
        <f t="shared" si="26"/>
        <v>157.34369799807163</v>
      </c>
      <c r="E161" s="8">
        <f t="shared" si="29"/>
        <v>10.760925375404002</v>
      </c>
      <c r="F161" s="32">
        <f t="shared" si="31"/>
        <v>-3.6420543950995457E-4</v>
      </c>
      <c r="G161" s="20">
        <f t="shared" si="30"/>
        <v>-0.3642054395099546</v>
      </c>
      <c r="H161" s="1">
        <f t="shared" si="32"/>
        <v>2.7229986195696683E-5</v>
      </c>
      <c r="I161" s="8">
        <f t="shared" si="33"/>
        <v>12.758577548894326</v>
      </c>
      <c r="J161" s="8">
        <f t="shared" si="34"/>
        <v>29.189850032540726</v>
      </c>
    </row>
    <row r="162" spans="1:10" x14ac:dyDescent="0.2">
      <c r="A162" s="8">
        <f t="shared" si="23"/>
        <v>12.08333333333335</v>
      </c>
      <c r="B162" s="9">
        <f t="shared" si="27"/>
        <v>161.20710826565426</v>
      </c>
      <c r="C162" s="9">
        <f t="shared" si="28"/>
        <v>649.26748524036543</v>
      </c>
      <c r="D162" s="48">
        <f t="shared" si="26"/>
        <v>161.20710826565426</v>
      </c>
      <c r="E162" s="8">
        <f t="shared" si="29"/>
        <v>10.839919415909799</v>
      </c>
      <c r="F162" s="32">
        <f t="shared" si="31"/>
        <v>-3.6563622819483393E-4</v>
      </c>
      <c r="G162" s="20">
        <f t="shared" si="30"/>
        <v>-0.36563622819483393</v>
      </c>
      <c r="H162" s="1">
        <f t="shared" si="32"/>
        <v>2.7427494888068063E-5</v>
      </c>
      <c r="I162" s="8">
        <f t="shared" si="33"/>
        <v>12.997721031460841</v>
      </c>
      <c r="J162" s="8">
        <f t="shared" si="34"/>
        <v>29.358876595432264</v>
      </c>
    </row>
    <row r="163" spans="1:10" x14ac:dyDescent="0.2">
      <c r="A163" s="8">
        <f t="shared" si="23"/>
        <v>12.166666666666684</v>
      </c>
      <c r="B163" s="9">
        <f t="shared" si="27"/>
        <v>165.14272945625692</v>
      </c>
      <c r="C163" s="9">
        <f t="shared" si="28"/>
        <v>658.10030296356308</v>
      </c>
      <c r="D163" s="48">
        <f t="shared" si="26"/>
        <v>165.14272945625692</v>
      </c>
      <c r="E163" s="8">
        <f t="shared" si="29"/>
        <v>10.919367324347409</v>
      </c>
      <c r="F163" s="32">
        <f t="shared" si="31"/>
        <v>-3.6708039300899177E-4</v>
      </c>
      <c r="G163" s="20">
        <f t="shared" si="30"/>
        <v>-0.36708039300899176</v>
      </c>
      <c r="H163" s="1">
        <f t="shared" si="32"/>
        <v>2.7626085799897632E-5</v>
      </c>
      <c r="I163" s="8">
        <f t="shared" si="33"/>
        <v>13.23998309441108</v>
      </c>
      <c r="J163" s="8">
        <f t="shared" si="34"/>
        <v>29.526242660102376</v>
      </c>
    </row>
    <row r="164" spans="1:10" x14ac:dyDescent="0.2">
      <c r="A164" s="8">
        <f t="shared" si="23"/>
        <v>12.250000000000018</v>
      </c>
      <c r="B164" s="9">
        <f t="shared" si="27"/>
        <v>169.15149949507818</v>
      </c>
      <c r="C164" s="9">
        <f t="shared" si="28"/>
        <v>666.98307513266036</v>
      </c>
      <c r="D164" s="48">
        <f t="shared" si="26"/>
        <v>169.15149949507818</v>
      </c>
      <c r="E164" s="8">
        <f t="shared" si="29"/>
        <v>10.99926455443619</v>
      </c>
      <c r="F164" s="32">
        <f t="shared" si="31"/>
        <v>-3.6853795320947094E-4</v>
      </c>
      <c r="G164" s="20">
        <f t="shared" si="30"/>
        <v>-0.36853795320947091</v>
      </c>
      <c r="H164" s="1">
        <f t="shared" si="32"/>
        <v>2.7825746282787455E-5</v>
      </c>
      <c r="I164" s="8">
        <f t="shared" si="33"/>
        <v>13.485379320495504</v>
      </c>
      <c r="J164" s="8">
        <f t="shared" si="34"/>
        <v>29.691899499964947</v>
      </c>
    </row>
    <row r="165" spans="1:10" x14ac:dyDescent="0.2">
      <c r="A165" s="8">
        <f t="shared" si="23"/>
        <v>12.333333333333352</v>
      </c>
      <c r="B165" s="9">
        <f t="shared" si="27"/>
        <v>173.23436088325533</v>
      </c>
      <c r="C165" s="9">
        <f t="shared" si="28"/>
        <v>675.9152815567486</v>
      </c>
      <c r="D165" s="48">
        <f t="shared" si="26"/>
        <v>173.23436088325533</v>
      </c>
      <c r="E165" s="8">
        <f t="shared" si="29"/>
        <v>11.0796064272525</v>
      </c>
      <c r="F165" s="32">
        <f t="shared" si="31"/>
        <v>-3.70008925442354E-4</v>
      </c>
      <c r="G165" s="20">
        <f t="shared" si="30"/>
        <v>-0.37000892544235398</v>
      </c>
      <c r="H165" s="1">
        <f t="shared" si="32"/>
        <v>2.8026463351175705E-5</v>
      </c>
      <c r="I165" s="8">
        <f t="shared" si="33"/>
        <v>13.733924630197663</v>
      </c>
      <c r="J165" s="8">
        <f t="shared" si="34"/>
        <v>29.855797528951509</v>
      </c>
    </row>
    <row r="166" spans="1:10" x14ac:dyDescent="0.2">
      <c r="A166" s="8">
        <f t="shared" si="23"/>
        <v>12.416666666666686</v>
      </c>
      <c r="B166" s="9">
        <f t="shared" si="27"/>
        <v>177.39226049501386</v>
      </c>
      <c r="C166" s="9">
        <f t="shared" si="28"/>
        <v>684.89638704001163</v>
      </c>
      <c r="D166" s="48">
        <f t="shared" si="26"/>
        <v>177.39226049501386</v>
      </c>
      <c r="E166" s="8">
        <f t="shared" si="29"/>
        <v>11.160388128909135</v>
      </c>
      <c r="F166" s="32">
        <f t="shared" si="31"/>
        <v>-3.7149332363913896E-4</v>
      </c>
      <c r="G166" s="20">
        <f t="shared" si="30"/>
        <v>-0.37149332363913889</v>
      </c>
      <c r="H166" s="1">
        <f t="shared" si="32"/>
        <v>2.8228223677217517E-5</v>
      </c>
      <c r="I166" s="8">
        <f t="shared" si="33"/>
        <v>13.985633253877378</v>
      </c>
      <c r="J166" s="8">
        <f t="shared" si="34"/>
        <v>30.017886300594046</v>
      </c>
    </row>
    <row r="167" spans="1:10" x14ac:dyDescent="0.2">
      <c r="A167" s="8">
        <f t="shared" si="23"/>
        <v>12.50000000000002</v>
      </c>
      <c r="B167" s="9">
        <f t="shared" si="27"/>
        <v>181.62614936638676</v>
      </c>
      <c r="C167" s="9">
        <f t="shared" si="28"/>
        <v>693.92584112354507</v>
      </c>
      <c r="D167" s="48">
        <f t="shared" si="26"/>
        <v>181.62614936638676</v>
      </c>
      <c r="E167" s="8">
        <f t="shared" si="29"/>
        <v>11.241604708233098</v>
      </c>
      <c r="F167" s="32">
        <f t="shared" si="31"/>
        <v>-3.7299115891102299E-4</v>
      </c>
      <c r="G167" s="20">
        <f t="shared" si="30"/>
        <v>-0.37299115891102297</v>
      </c>
      <c r="H167" s="1">
        <f t="shared" si="32"/>
        <v>2.8431013585693598E-5</v>
      </c>
      <c r="I167" s="8">
        <f t="shared" si="33"/>
        <v>14.240518703430524</v>
      </c>
      <c r="J167" s="8">
        <f t="shared" si="34"/>
        <v>30.17811450769171</v>
      </c>
    </row>
    <row r="168" spans="1:10" x14ac:dyDescent="0.2">
      <c r="A168" s="8">
        <f t="shared" si="23"/>
        <v>12.583333333333353</v>
      </c>
      <c r="B168" s="9">
        <f t="shared" si="27"/>
        <v>185.93698247536045</v>
      </c>
      <c r="C168" s="9">
        <f t="shared" si="28"/>
        <v>703.00307782716561</v>
      </c>
      <c r="D168" s="48">
        <f t="shared" si="26"/>
        <v>185.93698247536045</v>
      </c>
      <c r="E168" s="8">
        <f t="shared" si="29"/>
        <v>11.323251074443256</v>
      </c>
      <c r="F168" s="32">
        <f t="shared" si="31"/>
        <v>-3.7450243944110251E-4</v>
      </c>
      <c r="G168" s="20">
        <f t="shared" si="30"/>
        <v>-0.37450243944110251</v>
      </c>
      <c r="H168" s="1">
        <f t="shared" si="32"/>
        <v>2.8634819048950953E-5</v>
      </c>
      <c r="I168" s="8">
        <f t="shared" si="33"/>
        <v>14.498593743471716</v>
      </c>
      <c r="J168" s="8">
        <f t="shared" si="34"/>
        <v>30.336429982585646</v>
      </c>
    </row>
    <row r="169" spans="1:10" x14ac:dyDescent="0.2">
      <c r="A169" s="8">
        <f t="shared" si="23"/>
        <v>12.666666666666687</v>
      </c>
      <c r="B169" s="9">
        <f t="shared" si="27"/>
        <v>190.32571851330303</v>
      </c>
      <c r="C169" s="9">
        <f t="shared" si="28"/>
        <v>712.12751539139765</v>
      </c>
      <c r="D169" s="48">
        <f t="shared" si="26"/>
        <v>190.32571851330303</v>
      </c>
      <c r="E169" s="8">
        <f t="shared" si="29"/>
        <v>11.405321994829617</v>
      </c>
      <c r="F169" s="32">
        <f t="shared" si="31"/>
        <v>-3.7602717037449785E-4</v>
      </c>
      <c r="G169" s="20">
        <f t="shared" si="30"/>
        <v>-0.37602717037449784</v>
      </c>
      <c r="H169" s="1">
        <f t="shared" si="32"/>
        <v>2.8839625681880709E-5</v>
      </c>
      <c r="I169" s="8">
        <f t="shared" si="33"/>
        <v>14.75987036204695</v>
      </c>
      <c r="J169" s="8">
        <f t="shared" si="34"/>
        <v>30.492779698066414</v>
      </c>
    </row>
    <row r="170" spans="1:10" x14ac:dyDescent="0.2">
      <c r="A170" s="8">
        <f t="shared" ref="A170:A233" si="35">A169+time_step</f>
        <v>12.750000000000021</v>
      </c>
      <c r="B170" s="9">
        <f t="shared" si="27"/>
        <v>194.79331964753993</v>
      </c>
      <c r="C170" s="9">
        <f t="shared" si="28"/>
        <v>721.29855601982979</v>
      </c>
      <c r="D170" s="48">
        <f t="shared" si="26"/>
        <v>194.79331964753993</v>
      </c>
      <c r="E170" s="8">
        <f t="shared" si="29"/>
        <v>11.487812092435924</v>
      </c>
      <c r="F170" s="32">
        <f t="shared" si="31"/>
        <v>-3.7756535370641806E-4</v>
      </c>
      <c r="G170" s="20">
        <f t="shared" si="30"/>
        <v>-0.37756535370641808</v>
      </c>
      <c r="H170" s="1">
        <f t="shared" si="32"/>
        <v>2.9045418736937787E-5</v>
      </c>
      <c r="I170" s="8">
        <f t="shared" si="33"/>
        <v>15.024359740884258</v>
      </c>
      <c r="J170" s="8">
        <f t="shared" si="34"/>
        <v>30.64710976893889</v>
      </c>
    </row>
    <row r="171" spans="1:10" x14ac:dyDescent="0.2">
      <c r="A171" s="8">
        <f t="shared" si="35"/>
        <v>12.833333333333355</v>
      </c>
      <c r="B171" s="9">
        <f t="shared" si="27"/>
        <v>199.34075127493315</v>
      </c>
      <c r="C171" s="9">
        <f t="shared" si="28"/>
        <v>730.515585622044</v>
      </c>
      <c r="D171" s="48">
        <f t="shared" si="26"/>
        <v>199.34075127493315</v>
      </c>
      <c r="E171" s="8">
        <f t="shared" si="29"/>
        <v>11.570715843747385</v>
      </c>
      <c r="F171" s="32">
        <f t="shared" si="31"/>
        <v>-3.7911698816818354E-4</v>
      </c>
      <c r="G171" s="20">
        <f t="shared" si="30"/>
        <v>-0.37911698816818351</v>
      </c>
      <c r="H171" s="1">
        <f t="shared" si="32"/>
        <v>2.9252183099207444E-5</v>
      </c>
      <c r="I171" s="8">
        <f t="shared" si="33"/>
        <v>15.292072225191319</v>
      </c>
      <c r="J171" s="8">
        <f t="shared" si="34"/>
        <v>30.79936545426979</v>
      </c>
    </row>
    <row r="172" spans="1:10" x14ac:dyDescent="0.2">
      <c r="A172" s="8">
        <f t="shared" si="35"/>
        <v>12.916666666666689</v>
      </c>
      <c r="B172" s="9">
        <f t="shared" si="27"/>
        <v>203.96898176633619</v>
      </c>
      <c r="C172" s="9">
        <f t="shared" si="28"/>
        <v>739.77797355732287</v>
      </c>
      <c r="D172" s="48">
        <f t="shared" si="26"/>
        <v>203.96898176633619</v>
      </c>
      <c r="E172" s="8">
        <f t="shared" si="29"/>
        <v>11.654027576385436</v>
      </c>
      <c r="F172" s="32">
        <f t="shared" si="31"/>
        <v>-3.8068206911122664E-4</v>
      </c>
      <c r="G172" s="20">
        <f t="shared" si="30"/>
        <v>-0.38068206911122665</v>
      </c>
      <c r="H172" s="1">
        <f t="shared" si="32"/>
        <v>2.9459903281523994E-5</v>
      </c>
      <c r="I172" s="8">
        <f t="shared" si="33"/>
        <v>15.563017293009981</v>
      </c>
      <c r="J172" s="8">
        <f t="shared" si="34"/>
        <v>30.949491160343349</v>
      </c>
    </row>
    <row r="173" spans="1:10" x14ac:dyDescent="0.2">
      <c r="A173" s="8">
        <f t="shared" si="35"/>
        <v>13.000000000000023</v>
      </c>
      <c r="B173" s="9">
        <f t="shared" si="27"/>
        <v>208.6789822017885</v>
      </c>
      <c r="C173" s="9">
        <f t="shared" si="28"/>
        <v>749.08507237935487</v>
      </c>
      <c r="D173" s="48">
        <f t="shared" si="26"/>
        <v>208.6789822017885</v>
      </c>
      <c r="E173" s="8">
        <f t="shared" si="29"/>
        <v>11.737741466811435</v>
      </c>
      <c r="F173" s="32">
        <f t="shared" si="31"/>
        <v>-3.8226058838909687E-4</v>
      </c>
      <c r="G173" s="20">
        <f t="shared" si="30"/>
        <v>-0.38226058838909688</v>
      </c>
      <c r="H173" s="1">
        <f t="shared" si="32"/>
        <v>2.9668563419646849E-5</v>
      </c>
      <c r="I173" s="8">
        <f t="shared" si="33"/>
        <v>15.837203524138626</v>
      </c>
      <c r="J173" s="8">
        <f t="shared" si="34"/>
        <v>31.097430444350813</v>
      </c>
    </row>
    <row r="174" spans="1:10" x14ac:dyDescent="0.2">
      <c r="A174" s="8">
        <f t="shared" si="35"/>
        <v>13.083333333333357</v>
      </c>
      <c r="B174" s="9">
        <f t="shared" si="27"/>
        <v>213.47172609632386</v>
      </c>
      <c r="C174" s="9">
        <f t="shared" si="28"/>
        <v>758.43621758215909</v>
      </c>
      <c r="D174" s="48">
        <f t="shared" si="26"/>
        <v>213.47172609632386</v>
      </c>
      <c r="E174" s="8">
        <f t="shared" si="29"/>
        <v>11.82185153804137</v>
      </c>
      <c r="F174" s="32">
        <f t="shared" si="31"/>
        <v>-3.8385253423749518E-4</v>
      </c>
      <c r="G174" s="20">
        <f t="shared" si="30"/>
        <v>-0.38385253423749516</v>
      </c>
      <c r="H174" s="1">
        <f t="shared" si="32"/>
        <v>2.9878147267499513E-5</v>
      </c>
      <c r="I174" s="8">
        <f t="shared" si="33"/>
        <v>16.114638568634348</v>
      </c>
      <c r="J174" s="8">
        <f t="shared" si="34"/>
        <v>31.243126018839792</v>
      </c>
    </row>
    <row r="175" spans="1:10" x14ac:dyDescent="0.2">
      <c r="A175" s="8">
        <f t="shared" si="35"/>
        <v>13.166666666666691</v>
      </c>
      <c r="B175" s="9">
        <f t="shared" si="27"/>
        <v>218.34818911626789</v>
      </c>
      <c r="C175" s="9">
        <f t="shared" si="28"/>
        <v>767.83072734746281</v>
      </c>
      <c r="D175" s="48">
        <f t="shared" si="26"/>
        <v>218.34818911626789</v>
      </c>
      <c r="E175" s="8">
        <f t="shared" si="29"/>
        <v>11.906351657373605</v>
      </c>
      <c r="F175" s="32">
        <f t="shared" si="31"/>
        <v>-3.8545789115237679E-4</v>
      </c>
      <c r="G175" s="20">
        <f t="shared" si="30"/>
        <v>-0.38545789115237683</v>
      </c>
      <c r="H175" s="1">
        <f t="shared" si="32"/>
        <v>3.0088638192477049E-5</v>
      </c>
      <c r="I175" s="8">
        <f t="shared" si="33"/>
        <v>16.395329114908051</v>
      </c>
      <c r="J175" s="8">
        <f t="shared" si="34"/>
        <v>31.386519756949671</v>
      </c>
    </row>
    <row r="176" spans="1:10" x14ac:dyDescent="0.2">
      <c r="A176" s="8">
        <f t="shared" si="35"/>
        <v>13.250000000000025</v>
      </c>
      <c r="B176" s="9">
        <f t="shared" si="27"/>
        <v>223.30934878590628</v>
      </c>
      <c r="C176" s="9">
        <f t="shared" si="28"/>
        <v>777.26790229377048</v>
      </c>
      <c r="D176" s="48">
        <f t="shared" si="26"/>
        <v>223.30934878590628</v>
      </c>
      <c r="E176" s="8">
        <f t="shared" si="29"/>
        <v>11.991235534131851</v>
      </c>
      <c r="F176" s="32">
        <f t="shared" si="31"/>
        <v>-3.8707663976615258E-4</v>
      </c>
      <c r="G176" s="20">
        <f t="shared" si="30"/>
        <v>-0.38707663976615259</v>
      </c>
      <c r="H176" s="1">
        <f t="shared" si="32"/>
        <v>3.0300019170827751E-5</v>
      </c>
      <c r="I176" s="8">
        <f t="shared" si="33"/>
        <v>16.679280857426612</v>
      </c>
      <c r="J176" s="8">
        <f t="shared" si="34"/>
        <v>31.527552698459431</v>
      </c>
    </row>
    <row r="177" spans="1:10" x14ac:dyDescent="0.2">
      <c r="A177" s="8">
        <f t="shared" si="35"/>
        <v>13.333333333333359</v>
      </c>
      <c r="B177" s="9">
        <f t="shared" si="27"/>
        <v>228.35618418440416</v>
      </c>
      <c r="C177" s="9">
        <f t="shared" si="28"/>
        <v>786.74702522737289</v>
      </c>
      <c r="D177" s="48">
        <f t="shared" si="26"/>
        <v>228.35618418440416</v>
      </c>
      <c r="E177" s="8">
        <f t="shared" si="29"/>
        <v>12.076496717425584</v>
      </c>
      <c r="F177" s="32">
        <f t="shared" si="31"/>
        <v>-3.8870875672203614E-4</v>
      </c>
      <c r="G177" s="20">
        <f t="shared" si="30"/>
        <v>-0.3887087567220362</v>
      </c>
      <c r="H177" s="1">
        <f t="shared" si="32"/>
        <v>3.0512272783114909E-5</v>
      </c>
      <c r="I177" s="8">
        <f t="shared" si="33"/>
        <v>16.966498464037397</v>
      </c>
      <c r="J177" s="8">
        <f t="shared" si="34"/>
        <v>31.666165056674462</v>
      </c>
    </row>
    <row r="178" spans="1:10" x14ac:dyDescent="0.2">
      <c r="A178" s="8">
        <f t="shared" si="35"/>
        <v>13.416666666666693</v>
      </c>
      <c r="B178" s="9">
        <f t="shared" si="27"/>
        <v>233.4896756328707</v>
      </c>
      <c r="C178" s="9">
        <f t="shared" si="28"/>
        <v>796.26736089555118</v>
      </c>
      <c r="D178" s="48">
        <f t="shared" si="26"/>
        <v>233.4896756328707</v>
      </c>
      <c r="E178" s="8">
        <f t="shared" si="29"/>
        <v>12.162128593930213</v>
      </c>
      <c r="F178" s="32">
        <f t="shared" si="31"/>
        <v>-3.9035421454657867E-4</v>
      </c>
      <c r="G178" s="20">
        <f t="shared" si="30"/>
        <v>-0.39035421454657865</v>
      </c>
      <c r="H178" s="1">
        <f t="shared" si="32"/>
        <v>3.0725381209764813E-5</v>
      </c>
      <c r="I178" s="8">
        <f t="shared" si="33"/>
        <v>17.256985542931673</v>
      </c>
      <c r="J178" s="8">
        <f t="shared" si="34"/>
        <v>31.802296226178996</v>
      </c>
    </row>
    <row r="179" spans="1:10" x14ac:dyDescent="0.2">
      <c r="A179" s="8">
        <f t="shared" si="35"/>
        <v>13.500000000000027</v>
      </c>
      <c r="B179" s="9">
        <f t="shared" si="27"/>
        <v>238.71080437145957</v>
      </c>
      <c r="C179" s="9">
        <f t="shared" si="28"/>
        <v>805.82815574224071</v>
      </c>
      <c r="D179" s="48">
        <f t="shared" si="26"/>
        <v>238.71080437145957</v>
      </c>
      <c r="E179" s="8">
        <f t="shared" si="29"/>
        <v>12.248124385689355</v>
      </c>
      <c r="F179" s="32">
        <f t="shared" si="31"/>
        <v>-3.9201298152044599E-4</v>
      </c>
      <c r="G179" s="20">
        <f t="shared" si="30"/>
        <v>-0.392012981520446</v>
      </c>
      <c r="H179" s="1">
        <f t="shared" si="32"/>
        <v>3.093932622670692E-5</v>
      </c>
      <c r="I179" s="8">
        <f t="shared" si="33"/>
        <v>17.550744609264566</v>
      </c>
      <c r="J179" s="8">
        <f t="shared" si="34"/>
        <v>31.935884791480927</v>
      </c>
    </row>
    <row r="180" spans="1:10" x14ac:dyDescent="0.2">
      <c r="A180" s="8">
        <f t="shared" si="35"/>
        <v>13.583333333333361</v>
      </c>
      <c r="B180" s="9">
        <f t="shared" si="27"/>
        <v>244.02055222640703</v>
      </c>
      <c r="C180" s="9">
        <f t="shared" si="28"/>
        <v>815.4286376664254</v>
      </c>
      <c r="D180" s="48">
        <f t="shared" si="26"/>
        <v>244.02055222640703</v>
      </c>
      <c r="E180" s="8">
        <f t="shared" si="29"/>
        <v>12.334477147941696</v>
      </c>
      <c r="F180" s="32">
        <f t="shared" si="31"/>
        <v>-3.9368502154749015E-4</v>
      </c>
      <c r="G180" s="20">
        <f t="shared" si="30"/>
        <v>-0.39368502154749019</v>
      </c>
      <c r="H180" s="1">
        <f t="shared" si="32"/>
        <v>3.1154089201112744E-5</v>
      </c>
      <c r="I180" s="8">
        <f t="shared" si="33"/>
        <v>17.847777051450521</v>
      </c>
      <c r="J180" s="8">
        <f t="shared" si="34"/>
        <v>32.066868536575768</v>
      </c>
    </row>
    <row r="181" spans="1:10" x14ac:dyDescent="0.2">
      <c r="A181" s="8">
        <f t="shared" si="35"/>
        <v>13.666666666666694</v>
      </c>
      <c r="B181" s="9">
        <f t="shared" si="27"/>
        <v>249.41990126691229</v>
      </c>
      <c r="C181" s="9">
        <f t="shared" si="28"/>
        <v>825.06801578354236</v>
      </c>
      <c r="D181" s="48">
        <f t="shared" si="26"/>
        <v>249.41990126691229</v>
      </c>
      <c r="E181" s="8">
        <f t="shared" si="29"/>
        <v>12.421179766974909</v>
      </c>
      <c r="F181" s="32">
        <f t="shared" si="31"/>
        <v>-3.9537029402218012E-4</v>
      </c>
      <c r="G181" s="20">
        <f t="shared" si="30"/>
        <v>-0.3953702940221801</v>
      </c>
      <c r="H181" s="1">
        <f t="shared" si="32"/>
        <v>3.1369651087239621E-5</v>
      </c>
      <c r="I181" s="8">
        <f t="shared" si="33"/>
        <v>18.148083097154441</v>
      </c>
      <c r="J181" s="8">
        <f t="shared" si="34"/>
        <v>32.195184455456562</v>
      </c>
    </row>
    <row r="182" spans="1:10" x14ac:dyDescent="0.2">
      <c r="A182" s="8">
        <f t="shared" si="35"/>
        <v>13.750000000000028</v>
      </c>
      <c r="B182" s="9">
        <f t="shared" si="27"/>
        <v>254.90983345177241</v>
      </c>
      <c r="C182" s="9">
        <f t="shared" si="28"/>
        <v>834.74548019018573</v>
      </c>
      <c r="D182" s="48">
        <f t="shared" si="26"/>
        <v>254.90983345177241</v>
      </c>
      <c r="E182" s="8">
        <f t="shared" si="29"/>
        <v>12.508224958009249</v>
      </c>
      <c r="F182" s="32">
        <f t="shared" si="31"/>
        <v>-3.9706875369545391E-4</v>
      </c>
      <c r="G182" s="20">
        <f t="shared" si="30"/>
        <v>-0.39706875369545391</v>
      </c>
      <c r="H182" s="1">
        <f t="shared" si="32"/>
        <v>3.1585992422386129E-5</v>
      </c>
      <c r="I182" s="8">
        <f t="shared" si="33"/>
        <v>18.45166177900002</v>
      </c>
      <c r="J182" s="8">
        <f t="shared" si="34"/>
        <v>32.320768763596483</v>
      </c>
    </row>
    <row r="183" spans="1:10" x14ac:dyDescent="0.2">
      <c r="A183" s="8">
        <f t="shared" si="35"/>
        <v>13.833333333333362</v>
      </c>
      <c r="B183" s="9">
        <f t="shared" si="27"/>
        <v>260.49133026569052</v>
      </c>
      <c r="C183" s="9">
        <f t="shared" si="28"/>
        <v>844.46020173240368</v>
      </c>
      <c r="D183" s="48">
        <f t="shared" si="26"/>
        <v>260.49133026569052</v>
      </c>
      <c r="E183" s="8">
        <f t="shared" si="29"/>
        <v>12.595605263113473</v>
      </c>
      <c r="F183" s="32">
        <f t="shared" si="31"/>
        <v>-3.9878035053906918E-4</v>
      </c>
      <c r="G183" s="20">
        <f t="shared" si="30"/>
        <v>-0.39878035053906918</v>
      </c>
      <c r="H183" s="1">
        <f t="shared" si="32"/>
        <v>3.1803093322965634E-5</v>
      </c>
      <c r="I183" s="8">
        <f t="shared" si="33"/>
        <v>18.758510900018109</v>
      </c>
      <c r="J183" s="8">
        <f t="shared" si="34"/>
        <v>32.443556910430793</v>
      </c>
    </row>
    <row r="184" spans="1:10" x14ac:dyDescent="0.2">
      <c r="A184" s="8">
        <f t="shared" si="35"/>
        <v>13.916666666666696</v>
      </c>
      <c r="B184" s="9">
        <f t="shared" si="27"/>
        <v>266.16537234518279</v>
      </c>
      <c r="C184" s="9">
        <f t="shared" si="28"/>
        <v>854.21133177789443</v>
      </c>
      <c r="D184" s="48">
        <f t="shared" si="26"/>
        <v>266.16537234518279</v>
      </c>
      <c r="E184" s="8">
        <f t="shared" si="29"/>
        <v>12.683313049155831</v>
      </c>
      <c r="F184" s="32">
        <f t="shared" si="31"/>
        <v>-4.0050502960852294E-4</v>
      </c>
      <c r="G184" s="20">
        <f t="shared" si="30"/>
        <v>-0.40050502960852291</v>
      </c>
      <c r="H184" s="1">
        <f t="shared" si="32"/>
        <v>3.2020933480704947E-5</v>
      </c>
      <c r="I184" s="8">
        <f t="shared" si="33"/>
        <v>19.06862699885923</v>
      </c>
      <c r="J184" s="8">
        <f t="shared" si="34"/>
        <v>32.563483592864664</v>
      </c>
    </row>
    <row r="185" spans="1:10" x14ac:dyDescent="0.2">
      <c r="A185" s="8">
        <f t="shared" si="35"/>
        <v>14.00000000000003</v>
      </c>
      <c r="B185" s="9">
        <f t="shared" si="27"/>
        <v>271.93293909401643</v>
      </c>
      <c r="C185" s="9">
        <f t="shared" si="28"/>
        <v>863.99800199241145</v>
      </c>
      <c r="D185" s="48">
        <f t="shared" si="26"/>
        <v>271.93293909401643</v>
      </c>
      <c r="E185" s="8">
        <f t="shared" si="29"/>
        <v>12.771340505792914</v>
      </c>
      <c r="F185" s="32">
        <f t="shared" si="31"/>
        <v>-4.0224273090463139E-4</v>
      </c>
      <c r="G185" s="20">
        <f t="shared" si="30"/>
        <v>-0.40224273090463136</v>
      </c>
      <c r="H185" s="1">
        <f t="shared" si="32"/>
        <v>3.2239492158974769E-5</v>
      </c>
      <c r="I185" s="8">
        <f t="shared" si="33"/>
        <v>19.382005314795876</v>
      </c>
      <c r="J185" s="8">
        <f t="shared" si="34"/>
        <v>32.680482769833212</v>
      </c>
    </row>
    <row r="186" spans="1:10" x14ac:dyDescent="0.2">
      <c r="A186" s="8">
        <f t="shared" si="35"/>
        <v>14.083333333333364</v>
      </c>
      <c r="B186" s="9">
        <f t="shared" si="27"/>
        <v>277.79500828812144</v>
      </c>
      <c r="C186" s="9">
        <f t="shared" si="28"/>
        <v>873.81932412069784</v>
      </c>
      <c r="D186" s="48">
        <f t="shared" si="26"/>
        <v>277.79500828812144</v>
      </c>
      <c r="E186" s="8">
        <f t="shared" si="29"/>
        <v>12.859679643499236</v>
      </c>
      <c r="F186" s="32">
        <f t="shared" si="31"/>
        <v>-4.0399338923385257E-4</v>
      </c>
      <c r="G186" s="20">
        <f t="shared" si="30"/>
        <v>-0.40399338923385258</v>
      </c>
      <c r="H186" s="1">
        <f t="shared" si="32"/>
        <v>3.2458748189259164E-5</v>
      </c>
      <c r="I186" s="8">
        <f t="shared" si="33"/>
        <v>19.698639752541531</v>
      </c>
      <c r="J186" s="8">
        <f t="shared" si="34"/>
        <v>32.794487677939884</v>
      </c>
    </row>
    <row r="187" spans="1:10" x14ac:dyDescent="0.2">
      <c r="A187" s="8">
        <f t="shared" si="35"/>
        <v>14.166666666666698</v>
      </c>
      <c r="B187" s="9">
        <f t="shared" si="27"/>
        <v>283.75255566992399</v>
      </c>
      <c r="C187" s="9">
        <f t="shared" si="28"/>
        <v>883.67438977227778</v>
      </c>
      <c r="D187" s="48">
        <f t="shared" si="26"/>
        <v>283.75255566992399</v>
      </c>
      <c r="E187" s="8">
        <f t="shared" si="29"/>
        <v>12.948322291640503</v>
      </c>
      <c r="F187" s="32">
        <f t="shared" si="31"/>
        <v>-4.0575693406744981E-4</v>
      </c>
      <c r="G187" s="20">
        <f t="shared" si="30"/>
        <v>-0.40575693406744984</v>
      </c>
      <c r="H187" s="1">
        <f t="shared" si="32"/>
        <v>3.2678679967770947E-5</v>
      </c>
      <c r="I187" s="8">
        <f t="shared" si="33"/>
        <v>20.018522846914784</v>
      </c>
      <c r="J187" s="8">
        <f t="shared" si="34"/>
        <v>32.905430848198961</v>
      </c>
    </row>
    <row r="188" spans="1:10" x14ac:dyDescent="0.2">
      <c r="A188" s="8">
        <f t="shared" si="35"/>
        <v>14.250000000000032</v>
      </c>
      <c r="B188" s="9">
        <f t="shared" si="27"/>
        <v>289.80655453205924</v>
      </c>
      <c r="C188" s="9">
        <f t="shared" si="28"/>
        <v>893.56227021243967</v>
      </c>
      <c r="D188" s="48">
        <f t="shared" si="26"/>
        <v>289.80655453205924</v>
      </c>
      <c r="E188" s="8">
        <f t="shared" si="29"/>
        <v>13.037260096593601</v>
      </c>
      <c r="F188" s="32">
        <f t="shared" si="31"/>
        <v>-4.0753328939959979E-4</v>
      </c>
      <c r="G188" s="20">
        <f t="shared" si="30"/>
        <v>-0.40753328939959976</v>
      </c>
      <c r="H188" s="1">
        <f t="shared" si="32"/>
        <v>3.2899265452220444E-5</v>
      </c>
      <c r="I188" s="8">
        <f t="shared" si="33"/>
        <v>20.341645727378413</v>
      </c>
      <c r="J188" s="8">
        <f t="shared" si="34"/>
        <v>33.013244123907697</v>
      </c>
    </row>
    <row r="189" spans="1:10" x14ac:dyDescent="0.2">
      <c r="A189" s="8">
        <f t="shared" si="35"/>
        <v>14.333333333333366</v>
      </c>
      <c r="B189" s="9">
        <f t="shared" si="27"/>
        <v>295.95797529043142</v>
      </c>
      <c r="C189" s="9">
        <f t="shared" si="28"/>
        <v>903.48201615875325</v>
      </c>
      <c r="D189" s="48">
        <f t="shared" si="26"/>
        <v>295.95797529043142</v>
      </c>
      <c r="E189" s="8">
        <f t="shared" si="29"/>
        <v>13.126484519916328</v>
      </c>
      <c r="F189" s="32">
        <f t="shared" si="31"/>
        <v>-4.093223736045492E-4</v>
      </c>
      <c r="G189" s="20">
        <f t="shared" si="30"/>
        <v>-0.40932237360454921</v>
      </c>
      <c r="H189" s="1">
        <f t="shared" si="32"/>
        <v>3.3120482158744742E-5</v>
      </c>
      <c r="I189" s="8">
        <f t="shared" si="33"/>
        <v>20.667998082484772</v>
      </c>
      <c r="J189" s="8">
        <f t="shared" si="34"/>
        <v>33.11785867967312</v>
      </c>
    </row>
    <row r="190" spans="1:10" x14ac:dyDescent="0.2">
      <c r="A190" s="8">
        <f t="shared" si="35"/>
        <v>14.4166666666667</v>
      </c>
      <c r="B190" s="9">
        <f t="shared" si="27"/>
        <v>302.20778504659887</v>
      </c>
      <c r="C190" s="9">
        <f t="shared" si="28"/>
        <v>913.43265758347184</v>
      </c>
      <c r="D190" s="48">
        <f t="shared" si="26"/>
        <v>302.20778504659887</v>
      </c>
      <c r="E190" s="8">
        <f t="shared" si="29"/>
        <v>13.215986836570085</v>
      </c>
      <c r="F190" s="32">
        <f t="shared" si="31"/>
        <v>-4.1112409929293853E-4</v>
      </c>
      <c r="G190" s="20">
        <f t="shared" si="30"/>
        <v>-0.41112409929293853</v>
      </c>
      <c r="H190" s="1">
        <f t="shared" si="32"/>
        <v>3.3342307159004862E-5</v>
      </c>
      <c r="I190" s="8">
        <f t="shared" si="33"/>
        <v>20.997568124260226</v>
      </c>
      <c r="J190" s="8">
        <f t="shared" si="34"/>
        <v>33.219205041618132</v>
      </c>
    </row>
    <row r="191" spans="1:10" x14ac:dyDescent="0.2">
      <c r="A191" s="8">
        <f t="shared" si="35"/>
        <v>14.500000000000034</v>
      </c>
      <c r="B191" s="9">
        <f t="shared" si="27"/>
        <v>308.55694713946838</v>
      </c>
      <c r="C191" s="9">
        <f t="shared" si="28"/>
        <v>923.41320352217599</v>
      </c>
      <c r="D191" s="48">
        <f t="shared" si="26"/>
        <v>308.55694713946838</v>
      </c>
      <c r="E191" s="8">
        <f t="shared" si="29"/>
        <v>13.305758133198683</v>
      </c>
      <c r="F191" s="32">
        <f t="shared" si="31"/>
        <v>-4.1293837316741148E-4</v>
      </c>
      <c r="G191" s="20">
        <f t="shared" si="30"/>
        <v>-0.41293837316741144</v>
      </c>
      <c r="H191" s="1">
        <f t="shared" si="32"/>
        <v>3.3564717077458473E-5</v>
      </c>
      <c r="I191" s="8">
        <f t="shared" si="33"/>
        <v>21.33034255256306</v>
      </c>
      <c r="J191" s="8">
        <f t="shared" si="34"/>
        <v>33.317213108790931</v>
      </c>
    </row>
    <row r="192" spans="1:10" x14ac:dyDescent="0.2">
      <c r="A192" s="8">
        <f t="shared" si="35"/>
        <v>14.583333333333368</v>
      </c>
      <c r="B192" s="9">
        <f t="shared" si="27"/>
        <v>315.00642068629827</v>
      </c>
      <c r="C192" s="9">
        <f t="shared" si="28"/>
        <v>933.42264188902402</v>
      </c>
      <c r="D192" s="48">
        <f t="shared" si="26"/>
        <v>315.00642068629827</v>
      </c>
      <c r="E192" s="8">
        <f t="shared" si="29"/>
        <v>13.395789306466613</v>
      </c>
      <c r="F192" s="32">
        <f t="shared" si="31"/>
        <v>-4.1476509587764143E-4</v>
      </c>
      <c r="G192" s="20">
        <f t="shared" si="30"/>
        <v>-0.41476509587764143</v>
      </c>
      <c r="H192" s="1">
        <f t="shared" si="32"/>
        <v>3.3787688088815486E-5</v>
      </c>
      <c r="I192" s="8">
        <f t="shared" si="33"/>
        <v>21.666306519450572</v>
      </c>
      <c r="J192" s="8">
        <f t="shared" si="34"/>
        <v>33.411812175801259</v>
      </c>
    </row>
    <row r="193" spans="1:10" x14ac:dyDescent="0.2">
      <c r="A193" s="8">
        <f t="shared" si="35"/>
        <v>14.666666666666702</v>
      </c>
      <c r="B193" s="9">
        <f t="shared" si="27"/>
        <v>321.5571601130182</v>
      </c>
      <c r="C193" s="9">
        <f t="shared" si="28"/>
        <v>943.45993929897998</v>
      </c>
      <c r="D193" s="48">
        <f t="shared" si="26"/>
        <v>321.5571601130182</v>
      </c>
      <c r="E193" s="8">
        <f t="shared" si="29"/>
        <v>13.486071061460029</v>
      </c>
      <c r="F193" s="32">
        <f t="shared" si="31"/>
        <v>-4.1660416187490768E-4</v>
      </c>
      <c r="G193" s="20">
        <f t="shared" si="30"/>
        <v>-0.41660416187490767</v>
      </c>
      <c r="H193" s="1">
        <f t="shared" si="32"/>
        <v>3.4011195915684253E-5</v>
      </c>
      <c r="I193" s="8">
        <f t="shared" si="33"/>
        <v>22.005443593592837</v>
      </c>
      <c r="J193" s="8">
        <f t="shared" si="34"/>
        <v>33.502930956706322</v>
      </c>
    </row>
    <row r="194" spans="1:10" x14ac:dyDescent="0.2">
      <c r="A194" s="8">
        <f t="shared" si="35"/>
        <v>14.750000000000036</v>
      </c>
      <c r="B194" s="9">
        <f t="shared" si="27"/>
        <v>328.21011467388456</v>
      </c>
      <c r="C194" s="9">
        <f t="shared" si="28"/>
        <v>953.52404089739821</v>
      </c>
      <c r="D194" s="48">
        <f t="shared" si="26"/>
        <v>328.21011467388456</v>
      </c>
      <c r="E194" s="8">
        <f t="shared" si="29"/>
        <v>13.576593910153944</v>
      </c>
      <c r="F194" s="32">
        <f t="shared" si="31"/>
        <v>-4.184554592663652E-4</v>
      </c>
      <c r="G194" s="20">
        <f t="shared" si="30"/>
        <v>-0.41845545926636518</v>
      </c>
      <c r="H194" s="1">
        <f t="shared" si="32"/>
        <v>3.4235215826416174E-5</v>
      </c>
      <c r="I194" s="8">
        <f t="shared" si="33"/>
        <v>22.347735724771987</v>
      </c>
      <c r="J194" s="8">
        <f t="shared" si="34"/>
        <v>33.59049761016832</v>
      </c>
    </row>
    <row r="195" spans="1:10" x14ac:dyDescent="0.2">
      <c r="A195" s="8">
        <f t="shared" si="35"/>
        <v>14.833333333333369</v>
      </c>
      <c r="B195" s="9">
        <f t="shared" si="27"/>
        <v>334.96622796050502</v>
      </c>
      <c r="C195" s="9">
        <f t="shared" si="28"/>
        <v>963.61387019734855</v>
      </c>
      <c r="D195" s="48">
        <f t="shared" si="26"/>
        <v>334.96622796050502</v>
      </c>
      <c r="E195" s="8">
        <f t="shared" si="29"/>
        <v>13.667348169949014</v>
      </c>
      <c r="F195" s="32">
        <f t="shared" si="31"/>
        <v>-4.2031886966915834E-4</v>
      </c>
      <c r="G195" s="20">
        <f t="shared" si="30"/>
        <v>-0.42031886966915832</v>
      </c>
      <c r="H195" s="1">
        <f t="shared" si="32"/>
        <v>3.4459722633156103E-5</v>
      </c>
      <c r="I195" s="8">
        <f t="shared" si="33"/>
        <v>22.693163208507485</v>
      </c>
      <c r="J195" s="8">
        <f t="shared" si="34"/>
        <v>33.674439765905021</v>
      </c>
    </row>
    <row r="196" spans="1:10" x14ac:dyDescent="0.2">
      <c r="A196" s="8">
        <f t="shared" si="35"/>
        <v>14.916666666666703</v>
      </c>
      <c r="B196" s="9">
        <f t="shared" si="27"/>
        <v>341.82643740027333</v>
      </c>
      <c r="C196" s="9">
        <f t="shared" si="28"/>
        <v>973.72832892507347</v>
      </c>
      <c r="D196" s="48">
        <f t="shared" si="26"/>
        <v>341.82643740027333</v>
      </c>
      <c r="E196" s="8">
        <f t="shared" si="29"/>
        <v>13.758323962281493</v>
      </c>
      <c r="F196" s="32">
        <f t="shared" si="31"/>
        <v>-4.2219426806453458E-4</v>
      </c>
      <c r="G196" s="20">
        <f t="shared" si="30"/>
        <v>-0.42219426806453453</v>
      </c>
      <c r="H196" s="1">
        <f t="shared" si="32"/>
        <v>3.4684690690106707E-5</v>
      </c>
      <c r="I196" s="8">
        <f t="shared" si="33"/>
        <v>23.041704650849393</v>
      </c>
      <c r="J196" s="8">
        <f t="shared" si="34"/>
        <v>33.754684552453639</v>
      </c>
    </row>
    <row r="197" spans="1:10" x14ac:dyDescent="0.2">
      <c r="A197" s="8">
        <f t="shared" si="35"/>
        <v>15.000000000000037</v>
      </c>
      <c r="B197" s="9">
        <f t="shared" si="27"/>
        <v>348.79167374427527</v>
      </c>
      <c r="C197" s="9">
        <f t="shared" si="28"/>
        <v>983.86629687397385</v>
      </c>
      <c r="D197" s="48">
        <f t="shared" si="26"/>
        <v>348.79167374427527</v>
      </c>
      <c r="E197" s="8">
        <f t="shared" si="29"/>
        <v>13.849511211309894</v>
      </c>
      <c r="F197" s="32">
        <f t="shared" si="31"/>
        <v>-4.2408152265212322E-4</v>
      </c>
      <c r="G197" s="20">
        <f t="shared" si="30"/>
        <v>-0.42408152265212323</v>
      </c>
      <c r="H197" s="1">
        <f t="shared" si="32"/>
        <v>3.491009389201429E-5</v>
      </c>
      <c r="I197" s="8">
        <f t="shared" si="33"/>
        <v>23.393336933383218</v>
      </c>
      <c r="J197" s="8">
        <f t="shared" si="34"/>
        <v>33.831158626267531</v>
      </c>
    </row>
    <row r="198" spans="1:10" x14ac:dyDescent="0.2">
      <c r="A198" s="8">
        <f t="shared" si="35"/>
        <v>15.083333333333371</v>
      </c>
      <c r="B198" s="9">
        <f t="shared" si="27"/>
        <v>355.86286054473175</v>
      </c>
      <c r="C198" s="9">
        <f t="shared" si="28"/>
        <v>994.02663176752617</v>
      </c>
      <c r="D198" s="48">
        <f t="shared" si="26"/>
        <v>355.86286054473175</v>
      </c>
      <c r="E198" s="8">
        <f t="shared" si="29"/>
        <v>13.940899642681956</v>
      </c>
      <c r="F198" s="32">
        <f t="shared" si="31"/>
        <v>-4.2598049470455072E-4</v>
      </c>
      <c r="G198" s="20">
        <f t="shared" si="30"/>
        <v>-0.42598049470455074</v>
      </c>
      <c r="H198" s="1">
        <f t="shared" si="32"/>
        <v>3.5135905672884014E-5</v>
      </c>
      <c r="I198" s="8">
        <f t="shared" si="33"/>
        <v>23.748035178491438</v>
      </c>
      <c r="J198" s="8">
        <f t="shared" si="34"/>
        <v>33.903788202164037</v>
      </c>
    </row>
    <row r="199" spans="1:10" x14ac:dyDescent="0.2">
      <c r="A199" s="8">
        <f t="shared" si="35"/>
        <v>15.166666666666705</v>
      </c>
      <c r="B199" s="9">
        <f t="shared" si="27"/>
        <v>363.0409136220664</v>
      </c>
      <c r="C199" s="9">
        <f t="shared" si="28"/>
        <v>1004.208169131539</v>
      </c>
      <c r="D199" s="48">
        <f t="shared" si="26"/>
        <v>363.0409136220664</v>
      </c>
      <c r="E199" s="8">
        <f t="shared" si="29"/>
        <v>14.032478782385676</v>
      </c>
      <c r="F199" s="32">
        <f t="shared" si="31"/>
        <v>-4.2789103842257243E-4</v>
      </c>
      <c r="G199" s="20">
        <f t="shared" si="30"/>
        <v>-0.42789103842257242</v>
      </c>
      <c r="H199" s="1">
        <f t="shared" si="32"/>
        <v>3.536209900493241E-5</v>
      </c>
      <c r="I199" s="8">
        <f t="shared" si="33"/>
        <v>24.105772714918338</v>
      </c>
      <c r="J199" s="8">
        <f t="shared" si="34"/>
        <v>33.972499085140782</v>
      </c>
    </row>
    <row r="200" spans="1:10" x14ac:dyDescent="0.2">
      <c r="A200" s="8">
        <f t="shared" si="35"/>
        <v>15.250000000000039</v>
      </c>
      <c r="B200" s="9">
        <f t="shared" si="27"/>
        <v>370.32674052169364</v>
      </c>
      <c r="C200" s="9">
        <f t="shared" si="28"/>
        <v>1014.4097221761619</v>
      </c>
      <c r="D200" s="48">
        <f t="shared" si="26"/>
        <v>370.32674052169364</v>
      </c>
      <c r="E200" s="8">
        <f t="shared" si="29"/>
        <v>14.124237955687988</v>
      </c>
      <c r="F200" s="32">
        <f t="shared" si="31"/>
        <v>-4.2981300079090903E-4</v>
      </c>
      <c r="G200" s="20">
        <f t="shared" si="30"/>
        <v>-0.42981300079090901</v>
      </c>
      <c r="H200" s="1">
        <f t="shared" si="32"/>
        <v>3.5588646397784866E-5</v>
      </c>
      <c r="I200" s="8">
        <f t="shared" si="33"/>
        <v>24.466521043686363</v>
      </c>
      <c r="J200" s="8">
        <f t="shared" si="34"/>
        <v>34.037216703576547</v>
      </c>
    </row>
    <row r="201" spans="1:10" x14ac:dyDescent="0.2">
      <c r="A201" s="8">
        <f t="shared" si="35"/>
        <v>15.333333333333373</v>
      </c>
      <c r="B201" s="9">
        <f t="shared" si="27"/>
        <v>377.72123996064187</v>
      </c>
      <c r="C201" s="9">
        <f t="shared" si="28"/>
        <v>1024.6300816880644</v>
      </c>
      <c r="D201" s="48">
        <f t="shared" si="26"/>
        <v>377.72123996064187</v>
      </c>
      <c r="E201" s="8">
        <f t="shared" si="29"/>
        <v>14.21616628616497</v>
      </c>
      <c r="F201" s="32">
        <f t="shared" si="31"/>
        <v>-4.3174622143497934E-4</v>
      </c>
      <c r="G201" s="20">
        <f t="shared" si="30"/>
        <v>-0.43174622143497937</v>
      </c>
      <c r="H201" s="1">
        <f t="shared" si="32"/>
        <v>3.5815519897926015E-5</v>
      </c>
      <c r="I201" s="8">
        <f t="shared" si="33"/>
        <v>24.830249804413697</v>
      </c>
      <c r="J201" s="8">
        <f t="shared" si="34"/>
        <v>34.097866143831439</v>
      </c>
    </row>
    <row r="202" spans="1:10" x14ac:dyDescent="0.2">
      <c r="A202" s="8">
        <f t="shared" si="35"/>
        <v>15.416666666666707</v>
      </c>
      <c r="B202" s="9">
        <f t="shared" si="27"/>
        <v>385.22530126413767</v>
      </c>
      <c r="C202" s="9">
        <f t="shared" si="28"/>
        <v>1034.8680159332062</v>
      </c>
      <c r="D202" s="48">
        <f t="shared" si="26"/>
        <v>385.22530126413767</v>
      </c>
      <c r="E202" s="8">
        <f t="shared" si="29"/>
        <v>14.308252694827306</v>
      </c>
      <c r="F202" s="32">
        <f t="shared" si="31"/>
        <v>-4.3369053247873632E-4</v>
      </c>
      <c r="G202" s="20">
        <f t="shared" si="30"/>
        <v>-0.43369053247873629</v>
      </c>
      <c r="H202" s="1">
        <f t="shared" si="32"/>
        <v>3.6042691088410895E-5</v>
      </c>
      <c r="I202" s="8">
        <f t="shared" si="33"/>
        <v>25.196926742084234</v>
      </c>
      <c r="J202" s="8">
        <f t="shared" si="34"/>
        <v>34.154372186259877</v>
      </c>
    </row>
    <row r="203" spans="1:10" x14ac:dyDescent="0.2">
      <c r="A203" s="8">
        <f t="shared" si="35"/>
        <v>15.500000000000041</v>
      </c>
      <c r="B203" s="9">
        <f t="shared" si="27"/>
        <v>392.83980379229729</v>
      </c>
      <c r="C203" s="9">
        <f t="shared" si="28"/>
        <v>1045.1222705706255</v>
      </c>
      <c r="D203" s="48">
        <f t="shared" si="26"/>
        <v>392.83980379229729</v>
      </c>
      <c r="E203" s="8">
        <f t="shared" si="29"/>
        <v>14.400485899344822</v>
      </c>
      <c r="F203" s="32">
        <f t="shared" si="31"/>
        <v>-4.356457584038114E-4</v>
      </c>
      <c r="G203" s="20">
        <f t="shared" si="30"/>
        <v>-0.43564575840381137</v>
      </c>
      <c r="H203" s="1">
        <f t="shared" si="32"/>
        <v>3.6270131088844427E-5</v>
      </c>
      <c r="I203" s="8">
        <f t="shared" si="33"/>
        <v>25.566517674322647</v>
      </c>
      <c r="J203" s="8">
        <f t="shared" si="34"/>
        <v>34.206659342648351</v>
      </c>
    </row>
    <row r="204" spans="1:10" x14ac:dyDescent="0.2">
      <c r="A204" s="8">
        <f t="shared" si="35"/>
        <v>15.583333333333375</v>
      </c>
      <c r="B204" s="9">
        <f t="shared" si="27"/>
        <v>400.565616357083</v>
      </c>
      <c r="C204" s="9">
        <f t="shared" si="28"/>
        <v>1055.3915685776733</v>
      </c>
      <c r="D204" s="48">
        <f t="shared" si="26"/>
        <v>400.565616357083</v>
      </c>
      <c r="E204" s="8">
        <f t="shared" si="29"/>
        <v>14.492854413374014</v>
      </c>
      <c r="F204" s="32">
        <f t="shared" si="31"/>
        <v>-4.3761171591018939E-4</v>
      </c>
      <c r="G204" s="20">
        <f t="shared" si="30"/>
        <v>-0.43761171591018938</v>
      </c>
      <c r="H204" s="1">
        <f t="shared" si="32"/>
        <v>3.6497810555637231E-5</v>
      </c>
      <c r="I204" s="8">
        <f t="shared" si="33"/>
        <v>25.93898645922868</v>
      </c>
      <c r="J204" s="8">
        <f t="shared" si="34"/>
        <v>34.254651895088372</v>
      </c>
    </row>
    <row r="205" spans="1:10" x14ac:dyDescent="0.2">
      <c r="A205" s="8">
        <f t="shared" si="35"/>
        <v>15.666666666666709</v>
      </c>
      <c r="B205" s="9">
        <f t="shared" si="27"/>
        <v>408.40359662969996</v>
      </c>
      <c r="C205" s="9">
        <f t="shared" si="28"/>
        <v>1065.6746101871261</v>
      </c>
      <c r="D205" s="48">
        <f t="shared" si="26"/>
        <v>408.40359662969996</v>
      </c>
      <c r="E205" s="8">
        <f t="shared" si="29"/>
        <v>14.585346545992392</v>
      </c>
      <c r="F205" s="32">
        <f t="shared" si="31"/>
        <v>-4.3958821377863459E-4</v>
      </c>
      <c r="G205" s="20">
        <f t="shared" si="30"/>
        <v>-0.43958821377863461</v>
      </c>
      <c r="H205" s="1">
        <f t="shared" si="32"/>
        <v>3.6725699682545184E-5</v>
      </c>
      <c r="I205" s="8">
        <f t="shared" si="33"/>
        <v>26.314294963826224</v>
      </c>
      <c r="J205" s="8">
        <f t="shared" si="34"/>
        <v>34.298273936293548</v>
      </c>
    </row>
    <row r="206" spans="1:10" x14ac:dyDescent="0.2">
      <c r="A206" s="8">
        <f t="shared" si="35"/>
        <v>15.750000000000043</v>
      </c>
      <c r="B206" s="9">
        <f t="shared" si="27"/>
        <v>416.35459053862922</v>
      </c>
      <c r="C206" s="9">
        <f t="shared" si="28"/>
        <v>1075.9700728366115</v>
      </c>
      <c r="D206" s="48">
        <f t="shared" si="26"/>
        <v>416.35459053862922</v>
      </c>
      <c r="E206" s="8">
        <f t="shared" si="29"/>
        <v>14.677950401243582</v>
      </c>
      <c r="F206" s="32">
        <f t="shared" si="31"/>
        <v>-4.4157505273510533E-4</v>
      </c>
      <c r="G206" s="20">
        <f t="shared" si="30"/>
        <v>-0.44157505273510528</v>
      </c>
      <c r="H206" s="1">
        <f t="shared" si="32"/>
        <v>3.6953768201500496E-5</v>
      </c>
      <c r="I206" s="8">
        <f t="shared" si="33"/>
        <v>26.692403033184089</v>
      </c>
      <c r="J206" s="8">
        <f t="shared" si="34"/>
        <v>34.337449411367793</v>
      </c>
    </row>
    <row r="207" spans="1:10" x14ac:dyDescent="0.2">
      <c r="A207" s="8">
        <f t="shared" si="35"/>
        <v>15.833333333333377</v>
      </c>
      <c r="B207" s="9">
        <f t="shared" si="27"/>
        <v>424.41943165850455</v>
      </c>
      <c r="C207" s="9">
        <f t="shared" si="28"/>
        <v>1086.2766111307826</v>
      </c>
      <c r="D207" s="48">
        <f t="shared" si="26"/>
        <v>424.41943165850455</v>
      </c>
      <c r="E207" s="8">
        <f t="shared" si="29"/>
        <v>14.770653877797111</v>
      </c>
      <c r="F207" s="32">
        <f t="shared" si="31"/>
        <v>-4.4357202531739313E-4</v>
      </c>
      <c r="G207" s="20">
        <f t="shared" si="30"/>
        <v>-0.44357202531739309</v>
      </c>
      <c r="H207" s="1">
        <f t="shared" si="32"/>
        <v>3.7181985383741849E-5</v>
      </c>
      <c r="I207" s="8">
        <f t="shared" si="33"/>
        <v>27.073268460266782</v>
      </c>
      <c r="J207" s="8">
        <f t="shared" si="34"/>
        <v>34.372102161030035</v>
      </c>
    </row>
    <row r="208" spans="1:10" x14ac:dyDescent="0.2">
      <c r="A208" s="8">
        <f t="shared" si="35"/>
        <v>15.91666666666671</v>
      </c>
      <c r="B208" s="9">
        <f t="shared" si="27"/>
        <v>432.59894059006245</v>
      </c>
      <c r="C208" s="9">
        <f t="shared" si="28"/>
        <v>1096.5928568166792</v>
      </c>
      <c r="D208" s="48">
        <f t="shared" si="26"/>
        <v>432.59894059006245</v>
      </c>
      <c r="E208" s="8">
        <f t="shared" si="29"/>
        <v>14.863444668726766</v>
      </c>
      <c r="F208" s="32">
        <f t="shared" si="31"/>
        <v>-4.4557891574423621E-4</v>
      </c>
      <c r="G208" s="20">
        <f t="shared" si="30"/>
        <v>-0.44557891574423619</v>
      </c>
      <c r="H208" s="1">
        <f t="shared" si="32"/>
        <v>3.7410320041250767E-5</v>
      </c>
      <c r="I208" s="8">
        <f t="shared" si="33"/>
        <v>27.456846956574875</v>
      </c>
      <c r="J208" s="8">
        <f t="shared" si="34"/>
        <v>34.402155966298842</v>
      </c>
    </row>
    <row r="209" spans="1:10" x14ac:dyDescent="0.2">
      <c r="A209" s="8">
        <f t="shared" si="35"/>
        <v>16.000000000000043</v>
      </c>
      <c r="B209" s="9">
        <f t="shared" si="27"/>
        <v>440.89392433140955</v>
      </c>
      <c r="C209" s="9">
        <f t="shared" si="28"/>
        <v>1106.9174187727122</v>
      </c>
      <c r="D209" s="48">
        <f t="shared" ref="D209:D272" si="36">B209</f>
        <v>440.89392433140955</v>
      </c>
      <c r="E209" s="8">
        <f t="shared" si="29"/>
        <v>14.956310261411543</v>
      </c>
      <c r="F209" s="32">
        <f t="shared" si="31"/>
        <v>-4.4759549978716051E-4</v>
      </c>
      <c r="G209" s="20">
        <f t="shared" si="30"/>
        <v>-0.44759549978716051</v>
      </c>
      <c r="H209" s="1">
        <f t="shared" si="32"/>
        <v>3.7638740528501842E-5</v>
      </c>
      <c r="I209" s="8">
        <f t="shared" si="33"/>
        <v>27.843092123635792</v>
      </c>
      <c r="J209" s="8">
        <f t="shared" si="34"/>
        <v>34.427534594638445</v>
      </c>
    </row>
    <row r="210" spans="1:10" x14ac:dyDescent="0.2">
      <c r="A210" s="8">
        <f t="shared" si="35"/>
        <v>16.083333333333375</v>
      </c>
      <c r="B210" s="9">
        <f t="shared" ref="B210:B273" si="37">B209+((I209+dp_dy*(1+EXP(-(ABS(E209)-displ)/9*sharpness))^(-alpha)/(H209*rho))/H209*SIN(H209*time_step*3600)-J209/H209*COS(H209*time_step*3600)-dp_dy*(1+EXP(-(ABS(E209)-displ)/9*sharpness))^(-alpha)*time_step*3600/(H209*rho)+J209/H209)/1000</f>
        <v>449.30517564087495</v>
      </c>
      <c r="C210" s="9">
        <f t="shared" ref="C210:C273" si="38">C209+((I209+dp_dy*(1+EXP(-(ABS(E209)-displ)/9*sharpness))^(-alpha)/(H209*rho))/H209*COS(H209*time_step*3600)+J209/H209*SIN(H209*time_step*3600)-(I209+dp_dy*(1+EXP(-(ABS(E209)-displ)/9*sharpness))^(-alpha)/(H209*rho))/H209)/1000</f>
        <v>1117.2488830117129</v>
      </c>
      <c r="D210" s="48">
        <f t="shared" si="36"/>
        <v>449.30517564087495</v>
      </c>
      <c r="E210" s="8">
        <f t="shared" ref="E210:E273" si="39">360*(init_km_from_eq+C210)/(2*PI()*6.37*10^3)</f>
        <v>15.049237937563049</v>
      </c>
      <c r="F210" s="32">
        <f t="shared" si="31"/>
        <v>-4.4962154464531082E-4</v>
      </c>
      <c r="G210" s="20">
        <f t="shared" ref="G210:G273" si="40">F210*10^5/100</f>
        <v>-0.44962154464531084</v>
      </c>
      <c r="H210" s="1">
        <f t="shared" si="32"/>
        <v>3.7867214744533823E-5</v>
      </c>
      <c r="I210" s="8">
        <f t="shared" si="33"/>
        <v>28.231955425407037</v>
      </c>
      <c r="J210" s="8">
        <f t="shared" si="34"/>
        <v>34.448161847565437</v>
      </c>
    </row>
    <row r="211" spans="1:10" x14ac:dyDescent="0.2">
      <c r="A211" s="8">
        <f t="shared" si="35"/>
        <v>16.166666666666707</v>
      </c>
      <c r="B211" s="9">
        <f t="shared" si="37"/>
        <v>457.83347239172718</v>
      </c>
      <c r="C211" s="9">
        <f t="shared" si="38"/>
        <v>1127.585812698482</v>
      </c>
      <c r="D211" s="48">
        <f t="shared" si="36"/>
        <v>457.83347239172718</v>
      </c>
      <c r="E211" s="8">
        <f t="shared" si="39"/>
        <v>15.142214773383357</v>
      </c>
      <c r="F211" s="32">
        <f t="shared" ref="F211:F274" si="41">dp_dy*(1+EXP(-(ABS(E210)-displ)/9*sharpness))^(-alpha)</f>
        <v>-4.5165680882353808E-4</v>
      </c>
      <c r="G211" s="20">
        <f t="shared" si="40"/>
        <v>-0.45165680882353809</v>
      </c>
      <c r="H211" s="1">
        <f t="shared" ref="H211:H274" si="42">2*7.292*10^(-5)*SIN(E211*PI()/180)</f>
        <v>3.8095710135348651E-5</v>
      </c>
      <c r="I211" s="8">
        <f t="shared" si="33"/>
        <v>28.623386161655066</v>
      </c>
      <c r="J211" s="8">
        <f t="shared" si="34"/>
        <v>34.463961609713458</v>
      </c>
    </row>
    <row r="212" spans="1:10" x14ac:dyDescent="0.2">
      <c r="A212" s="8">
        <f t="shared" si="35"/>
        <v>16.250000000000039</v>
      </c>
      <c r="B212" s="9">
        <f t="shared" si="37"/>
        <v>466.47957691906061</v>
      </c>
      <c r="C212" s="9">
        <f t="shared" si="38"/>
        <v>1137.9267481822758</v>
      </c>
      <c r="D212" s="48">
        <f t="shared" si="36"/>
        <v>466.47957691906061</v>
      </c>
      <c r="E212" s="8">
        <f t="shared" si="39"/>
        <v>15.235227639857209</v>
      </c>
      <c r="F212" s="32">
        <f t="shared" si="41"/>
        <v>-4.5370104201402273E-4</v>
      </c>
      <c r="G212" s="20">
        <f t="shared" si="40"/>
        <v>-0.45370104201402273</v>
      </c>
      <c r="H212" s="1">
        <f t="shared" si="42"/>
        <v>3.832419369664536E-5</v>
      </c>
      <c r="I212" s="8">
        <f t="shared" si="33"/>
        <v>29.017331442374019</v>
      </c>
      <c r="J212" s="8">
        <f t="shared" si="34"/>
        <v>34.474857899350759</v>
      </c>
    </row>
    <row r="213" spans="1:10" x14ac:dyDescent="0.2">
      <c r="A213" s="8">
        <f t="shared" si="35"/>
        <v>16.333333333333371</v>
      </c>
      <c r="B213" s="9">
        <f t="shared" si="37"/>
        <v>475.24423535917134</v>
      </c>
      <c r="C213" s="9">
        <f t="shared" si="38"/>
        <v>1148.2702070446658</v>
      </c>
      <c r="D213" s="48">
        <f t="shared" si="36"/>
        <v>475.24423535917134</v>
      </c>
      <c r="E213" s="8">
        <f t="shared" si="39"/>
        <v>15.328263203182505</v>
      </c>
      <c r="F213" s="32">
        <f t="shared" si="41"/>
        <v>-4.5575398498170832E-4</v>
      </c>
      <c r="G213" s="20">
        <f t="shared" si="40"/>
        <v>-0.45575398498170833</v>
      </c>
      <c r="H213" s="1">
        <f t="shared" si="42"/>
        <v>3.8552631976895538E-5</v>
      </c>
      <c r="I213" s="8">
        <f t="shared" si="33"/>
        <v>29.413736163309533</v>
      </c>
      <c r="J213" s="8">
        <f t="shared" si="34"/>
        <v>34.480774920343293</v>
      </c>
    </row>
    <row r="214" spans="1:10" x14ac:dyDescent="0.2">
      <c r="A214" s="8">
        <f t="shared" si="35"/>
        <v>16.416666666666703</v>
      </c>
      <c r="B214" s="9">
        <f t="shared" si="37"/>
        <v>484.12817698176605</v>
      </c>
      <c r="C214" s="9">
        <f t="shared" si="38"/>
        <v>1158.6146841632014</v>
      </c>
      <c r="D214" s="48">
        <f t="shared" si="36"/>
        <v>484.12817698176605</v>
      </c>
      <c r="E214" s="8">
        <f t="shared" si="39"/>
        <v>15.421307925342905</v>
      </c>
      <c r="F214" s="32">
        <f t="shared" si="41"/>
        <v>-4.5781536945383963E-4</v>
      </c>
      <c r="G214" s="20">
        <f t="shared" si="40"/>
        <v>-0.4578153694538396</v>
      </c>
      <c r="H214" s="1">
        <f t="shared" si="42"/>
        <v>3.8780991080766884E-5</v>
      </c>
      <c r="I214" s="8">
        <f t="shared" si="33"/>
        <v>29.812542982653856</v>
      </c>
      <c r="J214" s="8">
        <f t="shared" si="34"/>
        <v>34.481637115553553</v>
      </c>
    </row>
    <row r="215" spans="1:10" x14ac:dyDescent="0.2">
      <c r="A215" s="8">
        <f t="shared" si="35"/>
        <v>16.500000000000036</v>
      </c>
      <c r="B215" s="9">
        <f t="shared" si="37"/>
        <v>493.13211351536239</v>
      </c>
      <c r="C215" s="9">
        <f t="shared" si="38"/>
        <v>1168.9586517913076</v>
      </c>
      <c r="D215" s="48">
        <f t="shared" si="36"/>
        <v>493.13211351536239</v>
      </c>
      <c r="E215" s="8">
        <f t="shared" si="39"/>
        <v>15.514348064826491</v>
      </c>
      <c r="F215" s="32">
        <f t="shared" si="41"/>
        <v>-4.5988491801389258E-4</v>
      </c>
      <c r="G215" s="20">
        <f t="shared" si="40"/>
        <v>-0.45988491801389259</v>
      </c>
      <c r="H215" s="1">
        <f t="shared" si="42"/>
        <v>3.9009236672901253E-5</v>
      </c>
      <c r="I215" s="8">
        <f t="shared" ref="I215:I278" si="43">(I214+dp_dy*(1+EXP(-(ABS(E214)-displ)/9*sharpness))^(-alpha)/(H214*rho))*COS(H214*time_step*3600)+J214*SIN(H214*time_step*3600)-dp_dy*(1+EXP(-(ABS(E214)-displ)/9*sharpness))^(-alpha)/(H214*rho)</f>
        <v>30.213692298979179</v>
      </c>
      <c r="J215" s="8">
        <f t="shared" ref="J215:J278" si="44">-(I214+dp_dy*(1+EXP(-(ABS(E214)-displ)/9*sharpness))^(-alpha)/(H214*rho))*SIN(H214*time_step*3600)+J214*COS(H214*time_step*3600)</f>
        <v>34.477369221662777</v>
      </c>
    </row>
    <row r="216" spans="1:10" x14ac:dyDescent="0.2">
      <c r="A216" s="8">
        <f t="shared" si="35"/>
        <v>16.583333333333368</v>
      </c>
      <c r="B216" s="9">
        <f t="shared" si="37"/>
        <v>502.25673846626552</v>
      </c>
      <c r="C216" s="9">
        <f t="shared" si="38"/>
        <v>1179.3005596548394</v>
      </c>
      <c r="D216" s="48">
        <f t="shared" si="36"/>
        <v>502.25673846626552</v>
      </c>
      <c r="E216" s="8">
        <f t="shared" si="39"/>
        <v>15.607369677494237</v>
      </c>
      <c r="F216" s="32">
        <f t="shared" si="41"/>
        <v>-4.6196234400020013E-4</v>
      </c>
      <c r="G216" s="20">
        <f t="shared" si="40"/>
        <v>-0.46196234400020009</v>
      </c>
      <c r="H216" s="1">
        <f t="shared" si="42"/>
        <v>3.9237333982053253E-5</v>
      </c>
      <c r="I216" s="8">
        <f t="shared" si="43"/>
        <v>30.617122230477026</v>
      </c>
      <c r="J216" s="8">
        <f t="shared" si="44"/>
        <v>34.467896325401682</v>
      </c>
    </row>
    <row r="217" spans="1:10" x14ac:dyDescent="0.2">
      <c r="A217" s="8">
        <f t="shared" si="35"/>
        <v>16.6666666666667</v>
      </c>
      <c r="B217" s="9">
        <f t="shared" si="37"/>
        <v>511.50272643152044</v>
      </c>
      <c r="C217" s="9">
        <f t="shared" si="38"/>
        <v>1189.6388350657155</v>
      </c>
      <c r="D217" s="48">
        <f t="shared" si="36"/>
        <v>511.50272643152044</v>
      </c>
      <c r="E217" s="8">
        <f t="shared" si="39"/>
        <v>15.700358617602095</v>
      </c>
      <c r="F217" s="32">
        <f t="shared" si="41"/>
        <v>-4.6404735140957265E-4</v>
      </c>
      <c r="G217" s="20">
        <f t="shared" si="40"/>
        <v>-0.46404735140957265</v>
      </c>
      <c r="H217" s="1">
        <f t="shared" si="42"/>
        <v>3.946524780559528E-5</v>
      </c>
      <c r="I217" s="8">
        <f t="shared" si="43"/>
        <v>31.022768595572018</v>
      </c>
      <c r="J217" s="8">
        <f t="shared" si="44"/>
        <v>34.453143921172106</v>
      </c>
    </row>
    <row r="218" spans="1:10" x14ac:dyDescent="0.2">
      <c r="A218" s="8">
        <f t="shared" si="35"/>
        <v>16.750000000000032</v>
      </c>
      <c r="B218" s="9">
        <f t="shared" si="37"/>
        <v>520.87073240626455</v>
      </c>
      <c r="C218" s="9">
        <f t="shared" si="38"/>
        <v>1199.9718830530444</v>
      </c>
      <c r="D218" s="48">
        <f t="shared" si="36"/>
        <v>520.87073240626455</v>
      </c>
      <c r="E218" s="8">
        <f t="shared" si="39"/>
        <v>15.793300538980446</v>
      </c>
      <c r="F218" s="32">
        <f t="shared" si="41"/>
        <v>-4.6613963480622648E-4</v>
      </c>
      <c r="G218" s="20">
        <f t="shared" si="40"/>
        <v>-0.4661396348062265</v>
      </c>
      <c r="H218" s="1">
        <f t="shared" si="42"/>
        <v>3.9692942514394749E-5</v>
      </c>
      <c r="I218" s="8">
        <f t="shared" si="43"/>
        <v>31.430564894979057</v>
      </c>
      <c r="J218" s="8">
        <f t="shared" si="44"/>
        <v>34.433037970039202</v>
      </c>
    </row>
    <row r="219" spans="1:10" x14ac:dyDescent="0.2">
      <c r="A219" s="8">
        <f t="shared" si="35"/>
        <v>16.833333333333364</v>
      </c>
      <c r="B219" s="9">
        <f t="shared" si="37"/>
        <v>530.36139108592261</v>
      </c>
      <c r="C219" s="9">
        <f t="shared" si="38"/>
        <v>1210.2980865121499</v>
      </c>
      <c r="D219" s="48">
        <f t="shared" si="36"/>
        <v>530.36139108592261</v>
      </c>
      <c r="E219" s="8">
        <f t="shared" si="39"/>
        <v>15.886180896374503</v>
      </c>
      <c r="F219" s="32">
        <f t="shared" si="41"/>
        <v>-4.682388792363292E-4</v>
      </c>
      <c r="G219" s="20">
        <f t="shared" si="40"/>
        <v>-0.46823887923632918</v>
      </c>
      <c r="H219" s="1">
        <f t="shared" si="42"/>
        <v>3.992038205806878E-5</v>
      </c>
      <c r="I219" s="8">
        <f t="shared" si="43"/>
        <v>31.840442295273277</v>
      </c>
      <c r="J219" s="8">
        <f t="shared" si="44"/>
        <v>34.407504960071037</v>
      </c>
    </row>
    <row r="220" spans="1:10" x14ac:dyDescent="0.2">
      <c r="A220" s="8">
        <f t="shared" si="35"/>
        <v>16.916666666666696</v>
      </c>
      <c r="B220" s="9">
        <f t="shared" si="37"/>
        <v>539.97531616370907</v>
      </c>
      <c r="C220" s="9">
        <f t="shared" si="38"/>
        <v>1220.6158063718988</v>
      </c>
      <c r="D220" s="48">
        <f t="shared" si="36"/>
        <v>539.97531616370907</v>
      </c>
      <c r="E220" s="8">
        <f t="shared" si="39"/>
        <v>15.978984946949373</v>
      </c>
      <c r="F220" s="32">
        <f t="shared" si="41"/>
        <v>-4.7034476014848055E-4</v>
      </c>
      <c r="G220" s="20">
        <f t="shared" si="40"/>
        <v>-0.47034476014848053</v>
      </c>
      <c r="H220" s="1">
        <f t="shared" si="42"/>
        <v>4.0147529970621404E-5</v>
      </c>
      <c r="I220" s="8">
        <f t="shared" si="43"/>
        <v>32.252329614042573</v>
      </c>
      <c r="J220" s="8">
        <f t="shared" si="44"/>
        <v>34.376471967999521</v>
      </c>
    </row>
    <row r="221" spans="1:10" x14ac:dyDescent="0.2">
      <c r="A221" s="8">
        <f t="shared" si="35"/>
        <v>17.000000000000028</v>
      </c>
      <c r="B221" s="9">
        <f t="shared" si="37"/>
        <v>549.7130996239224</v>
      </c>
      <c r="C221" s="9">
        <f t="shared" si="38"/>
        <v>1230.9233817807192</v>
      </c>
      <c r="D221" s="48">
        <f t="shared" si="36"/>
        <v>549.7130996239224</v>
      </c>
      <c r="E221" s="8">
        <f t="shared" si="39"/>
        <v>16.071697751963224</v>
      </c>
      <c r="F221" s="32">
        <f t="shared" si="41"/>
        <v>-4.7245694332044845E-4</v>
      </c>
      <c r="G221" s="20">
        <f t="shared" si="40"/>
        <v>-0.47245694332044841</v>
      </c>
      <c r="H221" s="1">
        <f t="shared" si="42"/>
        <v>4.0374349376468413E-5</v>
      </c>
      <c r="I221" s="8">
        <f t="shared" si="43"/>
        <v>32.666153306692635</v>
      </c>
      <c r="J221" s="8">
        <f t="shared" si="44"/>
        <v>34.339866722173518</v>
      </c>
    </row>
    <row r="222" spans="1:10" x14ac:dyDescent="0.2">
      <c r="A222" s="8">
        <f t="shared" si="35"/>
        <v>17.083333333333361</v>
      </c>
      <c r="B222" s="9">
        <f t="shared" si="37"/>
        <v>559.57531103153963</v>
      </c>
      <c r="C222" s="9">
        <f t="shared" si="38"/>
        <v>1241.2191303116965</v>
      </c>
      <c r="D222" s="48">
        <f t="shared" si="36"/>
        <v>559.57531103153963</v>
      </c>
      <c r="E222" s="8">
        <f t="shared" si="39"/>
        <v>16.164304178612049</v>
      </c>
      <c r="F222" s="32">
        <f t="shared" si="41"/>
        <v>-4.7457508479248486E-4</v>
      </c>
      <c r="G222" s="20">
        <f t="shared" si="40"/>
        <v>-0.47457508479248489</v>
      </c>
      <c r="H222" s="1">
        <f t="shared" si="42"/>
        <v>4.0600802996853802E-5</v>
      </c>
      <c r="I222" s="8">
        <f t="shared" si="43"/>
        <v>33.081837454974576</v>
      </c>
      <c r="J222" s="8">
        <f t="shared" si="44"/>
        <v>34.297617666772148</v>
      </c>
    </row>
    <row r="223" spans="1:10" x14ac:dyDescent="0.2">
      <c r="A223" s="8">
        <f t="shared" si="35"/>
        <v>17.166666666666693</v>
      </c>
      <c r="B223" s="9">
        <f t="shared" si="37"/>
        <v>569.56249681863483</v>
      </c>
      <c r="C223" s="9">
        <f t="shared" si="38"/>
        <v>1251.5013481871163</v>
      </c>
      <c r="D223" s="48">
        <f t="shared" si="36"/>
        <v>569.56249681863483</v>
      </c>
      <c r="E223" s="8">
        <f t="shared" si="39"/>
        <v>16.25678890204934</v>
      </c>
      <c r="F223" s="32">
        <f t="shared" si="41"/>
        <v>-4.7669883080754289E-4</v>
      </c>
      <c r="G223" s="20">
        <f t="shared" si="40"/>
        <v>-0.47669883080754288</v>
      </c>
      <c r="H223" s="1">
        <f t="shared" si="42"/>
        <v>4.0826853156662584E-5</v>
      </c>
      <c r="I223" s="8">
        <f t="shared" si="43"/>
        <v>33.499303757305228</v>
      </c>
      <c r="J223" s="8">
        <f t="shared" si="44"/>
        <v>34.249654027242975</v>
      </c>
    </row>
    <row r="224" spans="1:10" x14ac:dyDescent="0.2">
      <c r="A224" s="8">
        <f t="shared" si="35"/>
        <v>17.250000000000025</v>
      </c>
      <c r="B224" s="9">
        <f t="shared" si="37"/>
        <v>579.67517956817301</v>
      </c>
      <c r="C224" s="9">
        <f t="shared" si="38"/>
        <v>1261.7683105228182</v>
      </c>
      <c r="D224" s="48">
        <f t="shared" si="36"/>
        <v>579.67517956817301</v>
      </c>
      <c r="E224" s="8">
        <f t="shared" si="39"/>
        <v>16.349136407583956</v>
      </c>
      <c r="F224" s="32">
        <f t="shared" si="41"/>
        <v>-4.788278177587273E-4</v>
      </c>
      <c r="G224" s="20">
        <f t="shared" si="40"/>
        <v>-0.47882781775872729</v>
      </c>
      <c r="H224" s="1">
        <f t="shared" si="42"/>
        <v>4.1052461791633327E-5</v>
      </c>
      <c r="I224" s="8">
        <f t="shared" si="43"/>
        <v>33.918471520949915</v>
      </c>
      <c r="J224" s="8">
        <f t="shared" si="44"/>
        <v>34.195905876926709</v>
      </c>
    </row>
    <row r="225" spans="1:10" x14ac:dyDescent="0.2">
      <c r="A225" s="8">
        <f t="shared" si="35"/>
        <v>17.333333333333357</v>
      </c>
      <c r="B225" s="9">
        <f t="shared" si="37"/>
        <v>589.91385729574756</v>
      </c>
      <c r="C225" s="9">
        <f t="shared" si="38"/>
        <v>1272.0182715927092</v>
      </c>
      <c r="D225" s="48">
        <f t="shared" si="36"/>
        <v>589.91385729574756</v>
      </c>
      <c r="E225" s="8">
        <f t="shared" si="39"/>
        <v>16.441330993059331</v>
      </c>
      <c r="F225" s="32">
        <f t="shared" si="41"/>
        <v>-4.8096167214430188E-4</v>
      </c>
      <c r="G225" s="20">
        <f t="shared" si="40"/>
        <v>-0.48096167214430191</v>
      </c>
      <c r="H225" s="1">
        <f t="shared" si="42"/>
        <v>4.1277590455974145E-5</v>
      </c>
      <c r="I225" s="8">
        <f t="shared" si="43"/>
        <v>34.339257656137349</v>
      </c>
      <c r="J225" s="8">
        <f t="shared" si="44"/>
        <v>34.136304204826828</v>
      </c>
    </row>
    <row r="226" spans="1:10" x14ac:dyDescent="0.2">
      <c r="A226" s="8">
        <f t="shared" si="35"/>
        <v>17.416666666666689</v>
      </c>
      <c r="B226" s="9">
        <f t="shared" si="37"/>
        <v>600.2790027298513</v>
      </c>
      <c r="C226" s="9">
        <f t="shared" si="38"/>
        <v>1282.2494651137747</v>
      </c>
      <c r="D226" s="48">
        <f t="shared" si="36"/>
        <v>600.2790027298513</v>
      </c>
      <c r="E226" s="8">
        <f t="shared" si="39"/>
        <v>16.533356771417047</v>
      </c>
      <c r="F226" s="32">
        <f t="shared" si="41"/>
        <v>-4.831000105305862E-4</v>
      </c>
      <c r="G226" s="20">
        <f t="shared" si="40"/>
        <v>-0.48310001053058621</v>
      </c>
      <c r="H226" s="1">
        <f t="shared" si="42"/>
        <v>4.1502200330385198E-5</v>
      </c>
      <c r="I226" s="8">
        <f t="shared" si="43"/>
        <v>34.761576672175707</v>
      </c>
      <c r="J226" s="8">
        <f t="shared" si="44"/>
        <v>34.070780984479221</v>
      </c>
    </row>
    <row r="227" spans="1:10" x14ac:dyDescent="0.2">
      <c r="A227" s="8">
        <f t="shared" si="35"/>
        <v>17.500000000000021</v>
      </c>
      <c r="B227" s="9">
        <f t="shared" si="37"/>
        <v>610.77106259129027</v>
      </c>
      <c r="C227" s="9">
        <f t="shared" si="38"/>
        <v>1292.4601045519078</v>
      </c>
      <c r="D227" s="48">
        <f t="shared" si="36"/>
        <v>610.77106259129027</v>
      </c>
      <c r="E227" s="8">
        <f t="shared" si="39"/>
        <v>16.625197673447637</v>
      </c>
      <c r="F227" s="32">
        <f t="shared" si="41"/>
        <v>-4.8524243952306826E-4</v>
      </c>
      <c r="G227" s="20">
        <f t="shared" si="40"/>
        <v>-0.48524243952306828</v>
      </c>
      <c r="H227" s="1">
        <f t="shared" si="42"/>
        <v>4.1726252230490305E-5</v>
      </c>
      <c r="I227" s="8">
        <f t="shared" si="43"/>
        <v>35.185340675638436</v>
      </c>
      <c r="J227" s="8">
        <f t="shared" si="44"/>
        <v>33.999269243873691</v>
      </c>
    </row>
    <row r="228" spans="1:10" x14ac:dyDescent="0.2">
      <c r="A228" s="8">
        <f t="shared" si="35"/>
        <v>17.583333333333353</v>
      </c>
      <c r="B228" s="9">
        <f t="shared" si="37"/>
        <v>621.39045687237478</v>
      </c>
      <c r="C228" s="9">
        <f t="shared" si="38"/>
        <v>1302.6483834488668</v>
      </c>
      <c r="D228" s="48">
        <f t="shared" si="36"/>
        <v>621.39045687237478</v>
      </c>
      <c r="E228" s="8">
        <f t="shared" si="39"/>
        <v>16.716837450731457</v>
      </c>
      <c r="F228" s="32">
        <f t="shared" si="41"/>
        <v>-4.8738855574606088E-4</v>
      </c>
      <c r="G228" s="20">
        <f t="shared" si="40"/>
        <v>-0.48738855574606094</v>
      </c>
      <c r="H228" s="1">
        <f t="shared" si="42"/>
        <v>4.19497066156801E-5</v>
      </c>
      <c r="I228" s="8">
        <f t="shared" si="43"/>
        <v>35.610459370687536</v>
      </c>
      <c r="J228" s="8">
        <f t="shared" si="44"/>
        <v>33.921703136375676</v>
      </c>
    </row>
    <row r="229" spans="1:10" x14ac:dyDescent="0.2">
      <c r="A229" s="8">
        <f t="shared" si="35"/>
        <v>17.666666666666686</v>
      </c>
      <c r="B229" s="9">
        <f t="shared" si="37"/>
        <v>632.13757811653545</v>
      </c>
      <c r="C229" s="9">
        <f t="shared" si="38"/>
        <v>1312.812475770653</v>
      </c>
      <c r="D229" s="48">
        <f t="shared" si="36"/>
        <v>632.13757811653545</v>
      </c>
      <c r="E229" s="8">
        <f t="shared" si="39"/>
        <v>16.808259678772224</v>
      </c>
      <c r="F229" s="32">
        <f t="shared" si="41"/>
        <v>-4.8953794583122883E-4</v>
      </c>
      <c r="G229" s="20">
        <f t="shared" si="40"/>
        <v>-0.48953794583122884</v>
      </c>
      <c r="H229" s="1">
        <f t="shared" si="42"/>
        <v>4.2172523598368597E-5</v>
      </c>
      <c r="I229" s="8">
        <f t="shared" si="43"/>
        <v>36.036840061601154</v>
      </c>
      <c r="J229" s="8">
        <f t="shared" si="44"/>
        <v>33.838018012593409</v>
      </c>
    </row>
    <row r="230" spans="1:10" x14ac:dyDescent="0.2">
      <c r="A230" s="8">
        <f t="shared" si="35"/>
        <v>17.750000000000018</v>
      </c>
      <c r="B230" s="9">
        <f t="shared" si="37"/>
        <v>643.01279069903785</v>
      </c>
      <c r="C230" s="9">
        <f t="shared" si="38"/>
        <v>1322.9505362775806</v>
      </c>
      <c r="D230" s="48">
        <f t="shared" si="36"/>
        <v>643.01279069903785</v>
      </c>
      <c r="E230" s="8">
        <f t="shared" si="39"/>
        <v>16.899447760325636</v>
      </c>
      <c r="F230" s="32">
        <f t="shared" si="41"/>
        <v>-4.9169018641530965E-4</v>
      </c>
      <c r="G230" s="20">
        <f t="shared" si="40"/>
        <v>-0.4916901864153097</v>
      </c>
      <c r="H230" s="1">
        <f t="shared" si="42"/>
        <v>4.2394662953664501E-5</v>
      </c>
      <c r="I230" s="8">
        <f t="shared" si="43"/>
        <v>36.464387657571251</v>
      </c>
      <c r="J230" s="8">
        <f t="shared" si="44"/>
        <v>33.74815049313203</v>
      </c>
    </row>
    <row r="231" spans="1:10" x14ac:dyDescent="0.2">
      <c r="A231" s="8">
        <f t="shared" si="35"/>
        <v>17.83333333333335</v>
      </c>
      <c r="B231" s="9">
        <f t="shared" si="37"/>
        <v>654.01643010948465</v>
      </c>
      <c r="C231" s="9">
        <f t="shared" si="38"/>
        <v>1333.0607009163002</v>
      </c>
      <c r="D231" s="48">
        <f t="shared" si="36"/>
        <v>654.01643010948465</v>
      </c>
      <c r="E231" s="8">
        <f t="shared" si="39"/>
        <v>16.990384928925483</v>
      </c>
      <c r="F231" s="32">
        <f t="shared" si="41"/>
        <v>-4.9384484414734893E-4</v>
      </c>
      <c r="G231" s="20">
        <f t="shared" si="40"/>
        <v>-0.49384484414734892</v>
      </c>
      <c r="H231" s="1">
        <f t="shared" si="42"/>
        <v>4.2616084129458425E-5</v>
      </c>
      <c r="I231" s="8">
        <f t="shared" si="43"/>
        <v>36.893004679835826</v>
      </c>
      <c r="J231" s="8">
        <f t="shared" si="44"/>
        <v>33.652038542172996</v>
      </c>
    </row>
    <row r="232" spans="1:10" x14ac:dyDescent="0.2">
      <c r="A232" s="8">
        <f t="shared" si="35"/>
        <v>17.916666666666682</v>
      </c>
      <c r="B232" s="9">
        <f t="shared" si="37"/>
        <v>665.14880223681666</v>
      </c>
      <c r="C232" s="9">
        <f t="shared" si="38"/>
        <v>1343.1410872340095</v>
      </c>
      <c r="D232" s="48">
        <f t="shared" si="36"/>
        <v>665.14880223681666</v>
      </c>
      <c r="E232" s="8">
        <f t="shared" si="39"/>
        <v>17.081054252609338</v>
      </c>
      <c r="F232" s="32">
        <f t="shared" si="41"/>
        <v>-4.9600147570576605E-4</v>
      </c>
      <c r="G232" s="20">
        <f t="shared" si="40"/>
        <v>-0.49600147570576603</v>
      </c>
      <c r="H232" s="1">
        <f t="shared" si="42"/>
        <v>4.2836746256926603E-5</v>
      </c>
      <c r="I232" s="8">
        <f t="shared" si="43"/>
        <v>37.322591271208772</v>
      </c>
      <c r="J232" s="8">
        <f t="shared" si="44"/>
        <v>33.549621541813494</v>
      </c>
    </row>
    <row r="233" spans="1:10" x14ac:dyDescent="0.2">
      <c r="A233" s="8">
        <f t="shared" si="35"/>
        <v>18.000000000000014</v>
      </c>
      <c r="B233" s="9">
        <f t="shared" si="37"/>
        <v>676.41018265754133</v>
      </c>
      <c r="C233" s="9">
        <f t="shared" si="38"/>
        <v>1353.1897948150724</v>
      </c>
      <c r="D233" s="48">
        <f t="shared" si="36"/>
        <v>676.41018265754133</v>
      </c>
      <c r="E233" s="8">
        <f t="shared" si="39"/>
        <v>17.171438637845764</v>
      </c>
      <c r="F233" s="32">
        <f t="shared" si="41"/>
        <v>-4.9815962782556473E-4</v>
      </c>
      <c r="G233" s="20">
        <f t="shared" si="40"/>
        <v>-0.49815962782556478</v>
      </c>
      <c r="H233" s="1">
        <f t="shared" si="42"/>
        <v>4.3056608161450882E-5</v>
      </c>
      <c r="I233" s="8">
        <f t="shared" si="43"/>
        <v>37.753045208068812</v>
      </c>
      <c r="J233" s="8">
        <f t="shared" si="44"/>
        <v>33.440840367097358</v>
      </c>
    </row>
    <row r="234" spans="1:10" x14ac:dyDescent="0.2">
      <c r="A234" s="8">
        <f t="shared" ref="A234:A297" si="45">A233+time_step</f>
        <v>18.083333333333346</v>
      </c>
      <c r="B234" s="9">
        <f t="shared" si="37"/>
        <v>687.80081592793283</v>
      </c>
      <c r="C234" s="9">
        <f t="shared" si="38"/>
        <v>1363.2049057402398</v>
      </c>
      <c r="D234" s="48">
        <f t="shared" si="36"/>
        <v>687.80081592793283</v>
      </c>
      <c r="E234" s="8">
        <f t="shared" si="39"/>
        <v>17.261520833664829</v>
      </c>
      <c r="F234" s="32">
        <f t="shared" si="41"/>
        <v>-5.003188373359891E-4</v>
      </c>
      <c r="G234" s="20">
        <f t="shared" si="40"/>
        <v>-0.50031883733598914</v>
      </c>
      <c r="H234" s="1">
        <f t="shared" si="42"/>
        <v>4.3275628373954922E-5</v>
      </c>
      <c r="I234" s="8">
        <f t="shared" si="43"/>
        <v>38.184261914867214</v>
      </c>
      <c r="J234" s="8">
        <f t="shared" si="44"/>
        <v>33.325637461665316</v>
      </c>
    </row>
    <row r="235" spans="1:10" x14ac:dyDescent="0.2">
      <c r="A235" s="8">
        <f t="shared" si="45"/>
        <v>18.166666666666679</v>
      </c>
      <c r="B235" s="9">
        <f t="shared" si="37"/>
        <v>699.32091488097183</v>
      </c>
      <c r="C235" s="9">
        <f t="shared" si="38"/>
        <v>1373.1844850686509</v>
      </c>
      <c r="D235" s="48">
        <f t="shared" si="36"/>
        <v>699.32091488097183</v>
      </c>
      <c r="E235" s="8">
        <f t="shared" si="39"/>
        <v>17.351283435993551</v>
      </c>
      <c r="F235" s="32">
        <f t="shared" si="41"/>
        <v>-5.0247863120892963E-4</v>
      </c>
      <c r="G235" s="20">
        <f t="shared" si="40"/>
        <v>-0.50247863120892966</v>
      </c>
      <c r="H235" s="1">
        <f t="shared" si="42"/>
        <v>4.349376514265562E-5</v>
      </c>
      <c r="I235" s="8">
        <f t="shared" si="43"/>
        <v>38.616134481211937</v>
      </c>
      <c r="J235" s="8">
        <f t="shared" si="44"/>
        <v>33.203956913949106</v>
      </c>
    </row>
    <row r="236" spans="1:10" x14ac:dyDescent="0.2">
      <c r="A236" s="8">
        <f t="shared" si="45"/>
        <v>18.250000000000011</v>
      </c>
      <c r="B236" s="9">
        <f t="shared" si="37"/>
        <v>710.97065992880346</v>
      </c>
      <c r="C236" s="9">
        <f t="shared" si="38"/>
        <v>1383.1265813427617</v>
      </c>
      <c r="D236" s="48">
        <f t="shared" si="36"/>
        <v>710.97065992880346</v>
      </c>
      <c r="E236" s="8">
        <f t="shared" si="39"/>
        <v>17.44070889219752</v>
      </c>
      <c r="F236" s="32">
        <f t="shared" si="41"/>
        <v>-5.046385266183704E-4</v>
      </c>
      <c r="G236" s="20">
        <f t="shared" si="40"/>
        <v>-0.50463852661837039</v>
      </c>
      <c r="H236" s="1">
        <f t="shared" si="42"/>
        <v>4.371097644522814E-5</v>
      </c>
      <c r="I236" s="8">
        <f t="shared" si="43"/>
        <v>39.048553681583783</v>
      </c>
      <c r="J236" s="8">
        <f t="shared" si="44"/>
        <v>33.075744533830679</v>
      </c>
    </row>
    <row r="237" spans="1:10" x14ac:dyDescent="0.2">
      <c r="A237" s="8">
        <f t="shared" si="45"/>
        <v>18.333333333333343</v>
      </c>
      <c r="B237" s="9">
        <f t="shared" si="37"/>
        <v>722.75019837151228</v>
      </c>
      <c r="C237" s="9">
        <f t="shared" si="38"/>
        <v>1393.0292271163319</v>
      </c>
      <c r="D237" s="48">
        <f t="shared" si="36"/>
        <v>722.75019837151228</v>
      </c>
      <c r="E237" s="8">
        <f t="shared" si="39"/>
        <v>17.529779505829961</v>
      </c>
      <c r="F237" s="32">
        <f t="shared" si="41"/>
        <v>-5.0679803101115809E-4</v>
      </c>
      <c r="G237" s="20">
        <f t="shared" si="40"/>
        <v>-0.50679803101115806</v>
      </c>
      <c r="H237" s="1">
        <f t="shared" si="42"/>
        <v>4.3927220001382971E-5</v>
      </c>
      <c r="I237" s="8">
        <f t="shared" si="43"/>
        <v>39.48140799773774</v>
      </c>
      <c r="J237" s="8">
        <f t="shared" si="44"/>
        <v>32.94094792968415</v>
      </c>
    </row>
    <row r="238" spans="1:10" x14ac:dyDescent="0.2">
      <c r="A238" s="8">
        <f t="shared" si="45"/>
        <v>18.416666666666675</v>
      </c>
      <c r="B238" s="9">
        <f t="shared" si="37"/>
        <v>734.65964371302709</v>
      </c>
      <c r="C238" s="9">
        <f t="shared" si="38"/>
        <v>1402.890439505569</v>
      </c>
      <c r="D238" s="48">
        <f t="shared" si="36"/>
        <v>734.65964371302709</v>
      </c>
      <c r="E238" s="8">
        <f t="shared" si="39"/>
        <v>17.61847744158905</v>
      </c>
      <c r="F238" s="32">
        <f t="shared" si="41"/>
        <v>-5.0895664218936806E-4</v>
      </c>
      <c r="G238" s="20">
        <f t="shared" si="40"/>
        <v>-0.50895664218936809</v>
      </c>
      <c r="H238" s="1">
        <f t="shared" si="42"/>
        <v>4.4142453285852292E-5</v>
      </c>
      <c r="I238" s="8">
        <f t="shared" si="43"/>
        <v>39.914583643840132</v>
      </c>
      <c r="J238" s="8">
        <f t="shared" si="44"/>
        <v>32.799516585715011</v>
      </c>
    </row>
    <row r="239" spans="1:10" x14ac:dyDescent="0.2">
      <c r="A239" s="8">
        <f t="shared" si="45"/>
        <v>18.500000000000007</v>
      </c>
      <c r="B239" s="9">
        <f t="shared" si="37"/>
        <v>746.69907498498389</v>
      </c>
      <c r="C239" s="9">
        <f t="shared" si="38"/>
        <v>1412.7082207635096</v>
      </c>
      <c r="D239" s="48">
        <f t="shared" si="36"/>
        <v>746.69907498498389</v>
      </c>
      <c r="E239" s="8">
        <f t="shared" si="39"/>
        <v>17.706784730484284</v>
      </c>
      <c r="F239" s="32">
        <f t="shared" si="41"/>
        <v>-5.1111384840453293E-4</v>
      </c>
      <c r="G239" s="20">
        <f t="shared" si="40"/>
        <v>-0.51111384840453289</v>
      </c>
      <c r="H239" s="1">
        <f t="shared" si="42"/>
        <v>4.435663354178279E-5</v>
      </c>
      <c r="I239" s="8">
        <f t="shared" si="43"/>
        <v>40.347964594389488</v>
      </c>
      <c r="J239" s="8">
        <f t="shared" si="44"/>
        <v>32.651401939507835</v>
      </c>
    </row>
    <row r="240" spans="1:10" x14ac:dyDescent="0.2">
      <c r="A240" s="8">
        <f t="shared" si="45"/>
        <v>18.583333333333339</v>
      </c>
      <c r="B240" s="9">
        <f t="shared" si="37"/>
        <v>758.86853607938815</v>
      </c>
      <c r="C240" s="9">
        <f t="shared" si="38"/>
        <v>1422.480558877681</v>
      </c>
      <c r="D240" s="48">
        <f t="shared" si="36"/>
        <v>758.86853607938815</v>
      </c>
      <c r="E240" s="8">
        <f t="shared" si="39"/>
        <v>17.794683275212204</v>
      </c>
      <c r="F240" s="32">
        <f t="shared" si="41"/>
        <v>-5.1326912846398544E-4</v>
      </c>
      <c r="G240" s="20">
        <f t="shared" si="40"/>
        <v>-0.51326912846398542</v>
      </c>
      <c r="H240" s="1">
        <f t="shared" si="42"/>
        <v>4.4569717794531373E-5</v>
      </c>
      <c r="I240" s="8">
        <f t="shared" si="43"/>
        <v>40.781432614966185</v>
      </c>
      <c r="J240" s="8">
        <f t="shared" si="44"/>
        <v>32.496557459690351</v>
      </c>
    </row>
    <row r="241" spans="1:10" x14ac:dyDescent="0.2">
      <c r="A241" s="8">
        <f t="shared" si="45"/>
        <v>18.666666666666671</v>
      </c>
      <c r="B241" s="9">
        <f t="shared" si="37"/>
        <v>771.1680350909329</v>
      </c>
      <c r="C241" s="9">
        <f t="shared" si="38"/>
        <v>1432.2054281910696</v>
      </c>
      <c r="D241" s="48">
        <f t="shared" si="36"/>
        <v>771.1680350909329</v>
      </c>
      <c r="E241" s="8">
        <f t="shared" si="39"/>
        <v>17.882154855741785</v>
      </c>
      <c r="F241" s="32">
        <f t="shared" si="41"/>
        <v>-5.1542195184955258E-4</v>
      </c>
      <c r="G241" s="20">
        <f t="shared" si="40"/>
        <v>-0.51542195184955264</v>
      </c>
      <c r="H241" s="1">
        <f t="shared" si="42"/>
        <v>4.4781662865859733E-5</v>
      </c>
      <c r="I241" s="8">
        <f t="shared" si="43"/>
        <v>41.214867295852613</v>
      </c>
      <c r="J241" s="8">
        <f t="shared" si="44"/>
        <v>32.334938723618855</v>
      </c>
    </row>
    <row r="242" spans="1:10" x14ac:dyDescent="0.2">
      <c r="A242" s="8">
        <f t="shared" si="45"/>
        <v>18.750000000000004</v>
      </c>
      <c r="B242" s="9">
        <f t="shared" si="37"/>
        <v>783.59754366983748</v>
      </c>
      <c r="C242" s="9">
        <f t="shared" si="38"/>
        <v>1441.8807900463844</v>
      </c>
      <c r="D242" s="48">
        <f t="shared" si="36"/>
        <v>783.59754366983748</v>
      </c>
      <c r="E242" s="8">
        <f t="shared" si="39"/>
        <v>17.969181135109352</v>
      </c>
      <c r="F242" s="32">
        <f t="shared" si="41"/>
        <v>-5.1757177884883209E-4</v>
      </c>
      <c r="G242" s="20">
        <f t="shared" si="40"/>
        <v>-0.5175717788488321</v>
      </c>
      <c r="H242" s="1">
        <f t="shared" si="42"/>
        <v>4.4992425388523118E-5</v>
      </c>
      <c r="I242" s="8">
        <f t="shared" si="43"/>
        <v>41.64814608856252</v>
      </c>
      <c r="J242" s="8">
        <f t="shared" si="44"/>
        <v>32.166503494986657</v>
      </c>
    </row>
    <row r="243" spans="1:10" x14ac:dyDescent="0.2">
      <c r="A243" s="8">
        <f t="shared" si="45"/>
        <v>18.833333333333336</v>
      </c>
      <c r="B243" s="9">
        <f t="shared" si="37"/>
        <v>796.15699638608703</v>
      </c>
      <c r="C243" s="9">
        <f t="shared" si="38"/>
        <v>1451.5045934535774</v>
      </c>
      <c r="D243" s="48">
        <f t="shared" si="36"/>
        <v>796.15699638608703</v>
      </c>
      <c r="E243" s="8">
        <f t="shared" si="39"/>
        <v>18.055743665422664</v>
      </c>
      <c r="F243" s="32">
        <f t="shared" si="41"/>
        <v>-5.1971806069926122E-4</v>
      </c>
      <c r="G243" s="20">
        <f t="shared" si="40"/>
        <v>-0.5197180606992613</v>
      </c>
      <c r="H243" s="1">
        <f t="shared" si="42"/>
        <v>4.5201961821248023E-5</v>
      </c>
      <c r="I243" s="8">
        <f t="shared" si="43"/>
        <v>42.08114434531447</v>
      </c>
      <c r="J243" s="8">
        <f t="shared" si="44"/>
        <v>31.991211801254565</v>
      </c>
    </row>
    <row r="244" spans="1:10" x14ac:dyDescent="0.2">
      <c r="A244" s="8">
        <f t="shared" si="45"/>
        <v>18.916666666666668</v>
      </c>
      <c r="B244" s="9">
        <f t="shared" si="37"/>
        <v>808.84629010595927</v>
      </c>
      <c r="C244" s="9">
        <f t="shared" si="38"/>
        <v>1461.0747757805543</v>
      </c>
      <c r="D244" s="48">
        <f t="shared" si="36"/>
        <v>808.84629010595927</v>
      </c>
      <c r="E244" s="8">
        <f t="shared" si="39"/>
        <v>18.141823894073603</v>
      </c>
      <c r="F244" s="32">
        <f t="shared" si="41"/>
        <v>-5.2186023974517529E-4</v>
      </c>
      <c r="G244" s="20">
        <f t="shared" si="40"/>
        <v>-0.52186023974517537</v>
      </c>
      <c r="H244" s="1">
        <f t="shared" si="42"/>
        <v>4.541022846409332E-5</v>
      </c>
      <c r="I244" s="8">
        <f t="shared" si="43"/>
        <v>42.513735361480869</v>
      </c>
      <c r="J244" s="8">
        <f t="shared" si="44"/>
        <v>31.809026010799183</v>
      </c>
    </row>
    <row r="245" spans="1:10" x14ac:dyDescent="0.2">
      <c r="A245" s="8">
        <f t="shared" si="45"/>
        <v>19</v>
      </c>
      <c r="B245" s="9">
        <f t="shared" si="37"/>
        <v>821.66528338173623</v>
      </c>
      <c r="C245" s="9">
        <f t="shared" si="38"/>
        <v>1470.5892634669724</v>
      </c>
      <c r="D245" s="48">
        <f t="shared" si="36"/>
        <v>821.66528338173623</v>
      </c>
      <c r="E245" s="8">
        <f t="shared" si="39"/>
        <v>18.227403170158524</v>
      </c>
      <c r="F245" s="32">
        <f t="shared" si="41"/>
        <v>-5.2399774960803613E-4</v>
      </c>
      <c r="G245" s="20">
        <f t="shared" si="40"/>
        <v>-0.52399774960803613</v>
      </c>
      <c r="H245" s="1">
        <f t="shared" si="42"/>
        <v>4.5617181474188162E-5</v>
      </c>
      <c r="I245" s="8">
        <f t="shared" si="43"/>
        <v>42.945790421039916</v>
      </c>
      <c r="J245" s="8">
        <f t="shared" si="44"/>
        <v>31.619910909672502</v>
      </c>
    </row>
    <row r="246" spans="1:10" x14ac:dyDescent="0.2">
      <c r="A246" s="8">
        <f t="shared" si="45"/>
        <v>19.083333333333332</v>
      </c>
      <c r="B246" s="9">
        <f t="shared" si="37"/>
        <v>834.6137958555056</v>
      </c>
      <c r="C246" s="9">
        <f t="shared" si="38"/>
        <v>1480.0459727609937</v>
      </c>
      <c r="D246" s="48">
        <f t="shared" si="36"/>
        <v>834.6137958555056</v>
      </c>
      <c r="E246" s="8">
        <f t="shared" si="39"/>
        <v>18.312462751105077</v>
      </c>
      <c r="F246" s="32">
        <f t="shared" si="41"/>
        <v>-5.2613001536999725E-4</v>
      </c>
      <c r="G246" s="20">
        <f t="shared" si="40"/>
        <v>-0.52613001536999726</v>
      </c>
      <c r="H246" s="1">
        <f t="shared" si="42"/>
        <v>4.5822776881840064E-5</v>
      </c>
      <c r="I246" s="8">
        <f t="shared" si="43"/>
        <v>43.377178845053926</v>
      </c>
      <c r="J246" s="8">
        <f t="shared" si="44"/>
        <v>31.423833777863276</v>
      </c>
    </row>
    <row r="247" spans="1:10" x14ac:dyDescent="0.2">
      <c r="A247" s="8">
        <f t="shared" si="45"/>
        <v>19.166666666666664</v>
      </c>
      <c r="B247" s="9">
        <f t="shared" si="37"/>
        <v>847.6916076779612</v>
      </c>
      <c r="C247" s="9">
        <f t="shared" si="38"/>
        <v>1489.4428104788271</v>
      </c>
      <c r="D247" s="48">
        <f t="shared" si="36"/>
        <v>847.6916076779612</v>
      </c>
      <c r="E247" s="8">
        <f t="shared" si="39"/>
        <v>18.396983809504011</v>
      </c>
      <c r="F247" s="32">
        <f t="shared" si="41"/>
        <v>-5.2825645377094557E-4</v>
      </c>
      <c r="G247" s="20">
        <f t="shared" si="40"/>
        <v>-0.52825645377094554</v>
      </c>
      <c r="H247" s="1">
        <f t="shared" si="42"/>
        <v>4.6026970607005463E-5</v>
      </c>
      <c r="I247" s="8">
        <f t="shared" si="43"/>
        <v>43.807768043193072</v>
      </c>
      <c r="J247" s="8">
        <f t="shared" si="44"/>
        <v>31.220764464948417</v>
      </c>
    </row>
    <row r="248" spans="1:10" x14ac:dyDescent="0.2">
      <c r="A248" s="8">
        <f t="shared" si="45"/>
        <v>19.249999999999996</v>
      </c>
      <c r="B248" s="9">
        <f t="shared" si="37"/>
        <v>860.8984589431202</v>
      </c>
      <c r="C248" s="9">
        <f t="shared" si="38"/>
        <v>1498.7776747868604</v>
      </c>
      <c r="D248" s="48">
        <f t="shared" si="36"/>
        <v>860.8984589431202</v>
      </c>
      <c r="E248" s="8">
        <f t="shared" si="39"/>
        <v>18.480947440144142</v>
      </c>
      <c r="F248" s="32">
        <f t="shared" si="41"/>
        <v>-5.3037647341915191E-4</v>
      </c>
      <c r="G248" s="20">
        <f t="shared" si="40"/>
        <v>-0.53037647341915184</v>
      </c>
      <c r="H248" s="1">
        <f t="shared" si="42"/>
        <v>4.6229718476114954E-5</v>
      </c>
      <c r="I248" s="8">
        <f t="shared" si="43"/>
        <v>44.237423568319308</v>
      </c>
      <c r="J248" s="8">
        <f t="shared" si="44"/>
        <v>31.010675465020217</v>
      </c>
    </row>
    <row r="249" spans="1:10" x14ac:dyDescent="0.2">
      <c r="A249" s="8">
        <f t="shared" si="45"/>
        <v>19.333333333333329</v>
      </c>
      <c r="B249" s="9">
        <f t="shared" si="37"/>
        <v>874.23404913987588</v>
      </c>
      <c r="C249" s="9">
        <f t="shared" si="38"/>
        <v>1508.048456006145</v>
      </c>
      <c r="D249" s="48">
        <f t="shared" si="36"/>
        <v>874.23404913987588</v>
      </c>
      <c r="E249" s="8">
        <f t="shared" si="39"/>
        <v>18.564334667248403</v>
      </c>
      <c r="F249" s="32">
        <f t="shared" si="41"/>
        <v>-5.3248947501562994E-4</v>
      </c>
      <c r="G249" s="20">
        <f t="shared" si="40"/>
        <v>-0.53248947501562993</v>
      </c>
      <c r="H249" s="1">
        <f t="shared" si="42"/>
        <v>4.6430976239244372E-5</v>
      </c>
      <c r="I249" s="8">
        <f t="shared" si="43"/>
        <v>44.666009174140491</v>
      </c>
      <c r="J249" s="8">
        <f t="shared" si="44"/>
        <v>30.793541990773086</v>
      </c>
    </row>
    <row r="250" spans="1:10" x14ac:dyDescent="0.2">
      <c r="A250" s="8">
        <f t="shared" si="45"/>
        <v>19.416666666666661</v>
      </c>
      <c r="B250" s="9">
        <f t="shared" si="37"/>
        <v>887.69803662130744</v>
      </c>
      <c r="C250" s="9">
        <f t="shared" si="38"/>
        <v>1517.2530374389664</v>
      </c>
      <c r="D250" s="48">
        <f t="shared" si="36"/>
        <v>887.69803662130744</v>
      </c>
      <c r="E250" s="8">
        <f t="shared" si="39"/>
        <v>18.647126451908552</v>
      </c>
      <c r="F250" s="32">
        <f t="shared" si="41"/>
        <v>-5.3459485159229408E-4</v>
      </c>
      <c r="G250" s="20">
        <f t="shared" si="40"/>
        <v>-0.53459485159229414</v>
      </c>
      <c r="H250" s="1">
        <f t="shared" si="42"/>
        <v>4.6630699587622817E-5</v>
      </c>
      <c r="I250" s="8">
        <f t="shared" si="43"/>
        <v>45.093386875940013</v>
      </c>
      <c r="J250" s="8">
        <f t="shared" si="44"/>
        <v>30.569342046631473</v>
      </c>
    </row>
    <row r="251" spans="1:10" x14ac:dyDescent="0.2">
      <c r="A251" s="8">
        <f t="shared" si="45"/>
        <v>19.499999999999993</v>
      </c>
      <c r="B251" s="9">
        <f t="shared" si="37"/>
        <v>901.29003809267067</v>
      </c>
      <c r="C251" s="9">
        <f t="shared" si="38"/>
        <v>1526.3892962171924</v>
      </c>
      <c r="D251" s="48">
        <f t="shared" si="36"/>
        <v>901.29003809267067</v>
      </c>
      <c r="E251" s="8">
        <f t="shared" si="39"/>
        <v>18.729303699715725</v>
      </c>
      <c r="F251" s="32">
        <f t="shared" si="41"/>
        <v>-5.3669198876397592E-4</v>
      </c>
      <c r="G251" s="20">
        <f t="shared" si="40"/>
        <v>-0.53669198876397595</v>
      </c>
      <c r="H251" s="1">
        <f t="shared" si="42"/>
        <v>4.6828844171467497E-5</v>
      </c>
      <c r="I251" s="8">
        <f t="shared" si="43"/>
        <v>45.519417014382256</v>
      </c>
      <c r="J251" s="8">
        <f t="shared" si="44"/>
        <v>30.338056500798789</v>
      </c>
    </row>
    <row r="252" spans="1:10" x14ac:dyDescent="0.2">
      <c r="A252" s="8">
        <f t="shared" si="45"/>
        <v>19.583333333333325</v>
      </c>
      <c r="B252" s="9">
        <f t="shared" si="37"/>
        <v>915.00962811899035</v>
      </c>
      <c r="C252" s="9">
        <f t="shared" si="38"/>
        <v>1535.4551041720592</v>
      </c>
      <c r="D252" s="48">
        <f t="shared" si="36"/>
        <v>915.00962811899035</v>
      </c>
      <c r="E252" s="8">
        <f t="shared" si="39"/>
        <v>18.810847268583853</v>
      </c>
      <c r="F252" s="32">
        <f t="shared" si="41"/>
        <v>-5.387802649943395E-4</v>
      </c>
      <c r="G252" s="20">
        <f t="shared" si="40"/>
        <v>-0.53878026499433951</v>
      </c>
      <c r="H252" s="1">
        <f t="shared" si="42"/>
        <v>4.7025365618135585E-5</v>
      </c>
      <c r="I252" s="8">
        <f t="shared" si="43"/>
        <v>45.943958322389165</v>
      </c>
      <c r="J252" s="8">
        <f t="shared" si="44"/>
        <v>30.099669156105598</v>
      </c>
    </row>
    <row r="253" spans="1:10" x14ac:dyDescent="0.2">
      <c r="A253" s="8">
        <f t="shared" si="45"/>
        <v>19.666666666666657</v>
      </c>
      <c r="B253" s="9">
        <f t="shared" si="37"/>
        <v>928.85633865317618</v>
      </c>
      <c r="C253" s="9">
        <f t="shared" si="38"/>
        <v>1544.4483287250148</v>
      </c>
      <c r="D253" s="48">
        <f t="shared" si="36"/>
        <v>928.85633865317618</v>
      </c>
      <c r="E253" s="8">
        <f t="shared" si="39"/>
        <v>18.891737976762471</v>
      </c>
      <c r="F253" s="32">
        <f t="shared" si="41"/>
        <v>-5.4085905187571236E-4</v>
      </c>
      <c r="G253" s="20">
        <f t="shared" si="40"/>
        <v>-0.54085905187571237</v>
      </c>
      <c r="H253" s="1">
        <f t="shared" si="42"/>
        <v>4.7220219550581869E-5</v>
      </c>
      <c r="I253" s="8">
        <f t="shared" si="43"/>
        <v>46.366867995077897</v>
      </c>
      <c r="J253" s="8">
        <f t="shared" si="44"/>
        <v>29.854166819533805</v>
      </c>
    </row>
    <row r="254" spans="1:10" x14ac:dyDescent="0.2">
      <c r="A254" s="8">
        <f t="shared" si="45"/>
        <v>19.749999999999989</v>
      </c>
      <c r="B254" s="9">
        <f t="shared" si="37"/>
        <v>942.82965858557588</v>
      </c>
      <c r="C254" s="9">
        <f t="shared" si="38"/>
        <v>1553.3668337992049</v>
      </c>
      <c r="D254" s="48">
        <f t="shared" si="36"/>
        <v>942.82965858557588</v>
      </c>
      <c r="E254" s="8">
        <f t="shared" si="39"/>
        <v>18.971956611035171</v>
      </c>
      <c r="F254" s="32">
        <f t="shared" si="41"/>
        <v>-5.4292771442282517E-4</v>
      </c>
      <c r="G254" s="20">
        <f t="shared" si="40"/>
        <v>-0.54292771442282517</v>
      </c>
      <c r="H254" s="1">
        <f t="shared" si="42"/>
        <v>4.7413361606110867E-5</v>
      </c>
      <c r="I254" s="8">
        <f t="shared" si="43"/>
        <v>46.78800176274413</v>
      </c>
      <c r="J254" s="8">
        <f t="shared" si="44"/>
        <v>29.601539370292489</v>
      </c>
    </row>
    <row r="255" spans="1:10" x14ac:dyDescent="0.2">
      <c r="A255" s="8">
        <f t="shared" si="45"/>
        <v>19.833333333333321</v>
      </c>
      <c r="B255" s="9">
        <f t="shared" si="37"/>
        <v>956.92903331587831</v>
      </c>
      <c r="C255" s="9">
        <f t="shared" si="38"/>
        <v>1562.208480751148</v>
      </c>
      <c r="D255" s="48">
        <f t="shared" si="36"/>
        <v>956.92903331587831</v>
      </c>
      <c r="E255" s="8">
        <f t="shared" si="39"/>
        <v>19.0514839350997</v>
      </c>
      <c r="F255" s="32">
        <f t="shared" si="41"/>
        <v>-5.4498561138042285E-4</v>
      </c>
      <c r="G255" s="20">
        <f t="shared" si="40"/>
        <v>-0.54498561138042279</v>
      </c>
      <c r="H255" s="1">
        <f t="shared" si="42"/>
        <v>4.7604747455411645E-5</v>
      </c>
      <c r="I255" s="8">
        <f t="shared" si="43"/>
        <v>47.207213966870185</v>
      </c>
      <c r="J255" s="8">
        <f t="shared" si="44"/>
        <v>29.341779826319907</v>
      </c>
    </row>
    <row r="256" spans="1:10" x14ac:dyDescent="0.2">
      <c r="A256" s="8">
        <f t="shared" si="45"/>
        <v>19.916666666666654</v>
      </c>
      <c r="B256" s="9">
        <f t="shared" si="37"/>
        <v>971.15386434826951</v>
      </c>
      <c r="C256" s="9">
        <f t="shared" si="38"/>
        <v>1570.9711293221089</v>
      </c>
      <c r="D256" s="48">
        <f t="shared" si="36"/>
        <v>971.15386434826951</v>
      </c>
      <c r="E256" s="8">
        <f t="shared" si="39"/>
        <v>19.130300698125197</v>
      </c>
      <c r="F256" s="32">
        <f t="shared" si="41"/>
        <v>-5.4703209554469404E-4</v>
      </c>
      <c r="G256" s="20">
        <f t="shared" si="40"/>
        <v>-0.54703209554469401</v>
      </c>
      <c r="H256" s="1">
        <f t="shared" si="42"/>
        <v>4.7794332821862718E-5</v>
      </c>
      <c r="I256" s="8">
        <f t="shared" si="43"/>
        <v>47.624357639131304</v>
      </c>
      <c r="J256" s="8">
        <f t="shared" si="44"/>
        <v>29.074884409085545</v>
      </c>
    </row>
    <row r="257" spans="1:10" x14ac:dyDescent="0.2">
      <c r="A257" s="8">
        <f t="shared" si="45"/>
        <v>19.999999999999986</v>
      </c>
      <c r="B257" s="9">
        <f t="shared" si="37"/>
        <v>985.50350891073481</v>
      </c>
      <c r="C257" s="9">
        <f t="shared" si="38"/>
        <v>1579.6526386086398</v>
      </c>
      <c r="D257" s="48">
        <f t="shared" si="36"/>
        <v>985.50350891073481</v>
      </c>
      <c r="E257" s="8">
        <f t="shared" si="39"/>
        <v>19.208387643481842</v>
      </c>
      <c r="F257" s="32">
        <f t="shared" si="41"/>
        <v>-5.4906651409842514E-4</v>
      </c>
      <c r="G257" s="20">
        <f t="shared" si="40"/>
        <v>-0.54906651409842522</v>
      </c>
      <c r="H257" s="1">
        <f t="shared" si="42"/>
        <v>4.7982073501094048E-5</v>
      </c>
      <c r="I257" s="8">
        <f t="shared" si="43"/>
        <v>48.039284583367845</v>
      </c>
      <c r="J257" s="8">
        <f t="shared" si="44"/>
        <v>28.800852606565467</v>
      </c>
    </row>
    <row r="258" spans="1:10" x14ac:dyDescent="0.2">
      <c r="A258" s="8">
        <f t="shared" si="45"/>
        <v>20.083333333333318</v>
      </c>
      <c r="B258" s="9">
        <f t="shared" si="37"/>
        <v>999.97727959939402</v>
      </c>
      <c r="C258" s="9">
        <f t="shared" si="38"/>
        <v>1588.2508680517244</v>
      </c>
      <c r="D258" s="48">
        <f t="shared" si="36"/>
        <v>999.97727959939402</v>
      </c>
      <c r="E258" s="8">
        <f t="shared" si="39"/>
        <v>19.285725517637864</v>
      </c>
      <c r="F258" s="32">
        <f t="shared" si="41"/>
        <v>-5.510882089597728E-4</v>
      </c>
      <c r="G258" s="20">
        <f t="shared" si="40"/>
        <v>-0.55108820895977284</v>
      </c>
      <c r="H258" s="1">
        <f t="shared" si="42"/>
        <v>4.816792538079272E-5</v>
      </c>
      <c r="I258" s="8">
        <f t="shared" si="43"/>
        <v>48.451845460485202</v>
      </c>
      <c r="J258" s="8">
        <f t="shared" si="44"/>
        <v>28.519687234264072</v>
      </c>
    </row>
    <row r="259" spans="1:10" x14ac:dyDescent="0.2">
      <c r="A259" s="8">
        <f t="shared" si="45"/>
        <v>20.16666666666665</v>
      </c>
      <c r="B259" s="9">
        <f t="shared" si="37"/>
        <v>1014.5744440487388</v>
      </c>
      <c r="C259" s="9">
        <f t="shared" si="38"/>
        <v>1596.7636784439189</v>
      </c>
      <c r="D259" s="48">
        <f t="shared" si="36"/>
        <v>1014.5744440487388</v>
      </c>
      <c r="E259" s="8">
        <f t="shared" si="39"/>
        <v>19.362295079218381</v>
      </c>
      <c r="F259" s="32">
        <f t="shared" si="41"/>
        <v>-5.5309651714450896E-4</v>
      </c>
      <c r="G259" s="20">
        <f t="shared" si="40"/>
        <v>-0.55309651714450891</v>
      </c>
      <c r="H259" s="1">
        <f t="shared" si="42"/>
        <v>4.8351844460738314E-5</v>
      </c>
      <c r="I259" s="8">
        <f t="shared" si="43"/>
        <v>48.861889876237271</v>
      </c>
      <c r="J259" s="8">
        <f t="shared" si="44"/>
        <v>28.231394494155253</v>
      </c>
    </row>
    <row r="260" spans="1:10" x14ac:dyDescent="0.2">
      <c r="A260" s="8">
        <f t="shared" si="45"/>
        <v>20.249999999999982</v>
      </c>
      <c r="B260" s="9">
        <f t="shared" si="37"/>
        <v>1029.2942246286323</v>
      </c>
      <c r="C260" s="9">
        <f t="shared" si="38"/>
        <v>1605.1889329538462</v>
      </c>
      <c r="D260" s="48">
        <f t="shared" si="36"/>
        <v>1029.2942246286323</v>
      </c>
      <c r="E260" s="8">
        <f t="shared" si="39"/>
        <v>19.438077108220323</v>
      </c>
      <c r="F260" s="32">
        <f t="shared" si="41"/>
        <v>-5.550907711415709E-4</v>
      </c>
      <c r="G260" s="20">
        <f t="shared" si="40"/>
        <v>-0.5550907711415709</v>
      </c>
      <c r="H260" s="1">
        <f t="shared" si="42"/>
        <v>4.8533786873053319E-5</v>
      </c>
      <c r="I260" s="8">
        <f t="shared" si="43"/>
        <v>49.269266471843409</v>
      </c>
      <c r="J260" s="8">
        <f t="shared" si="44"/>
        <v>27.935984031416229</v>
      </c>
    </row>
    <row r="261" spans="1:10" x14ac:dyDescent="0.2">
      <c r="A261" s="8">
        <f t="shared" si="45"/>
        <v>20.333333333333314</v>
      </c>
      <c r="B261" s="9">
        <f t="shared" si="37"/>
        <v>1044.1357981689098</v>
      </c>
      <c r="C261" s="9">
        <f t="shared" si="38"/>
        <v>1613.5244981673618</v>
      </c>
      <c r="D261" s="48">
        <f t="shared" si="36"/>
        <v>1044.1357981689098</v>
      </c>
      <c r="E261" s="8">
        <f t="shared" si="39"/>
        <v>19.513052415377388</v>
      </c>
      <c r="F261" s="32">
        <f t="shared" si="41"/>
        <v>-5.5707029930171883E-4</v>
      </c>
      <c r="G261" s="20">
        <f t="shared" si="40"/>
        <v>-0.55707029930171881</v>
      </c>
      <c r="H261" s="1">
        <f t="shared" si="42"/>
        <v>4.8713708902654039E-5</v>
      </c>
      <c r="I261" s="8">
        <f t="shared" si="43"/>
        <v>49.673823017382617</v>
      </c>
      <c r="J261" s="8">
        <f t="shared" si="44"/>
        <v>27.633468988827943</v>
      </c>
    </row>
    <row r="262" spans="1:10" x14ac:dyDescent="0.2">
      <c r="A262" s="8">
        <f t="shared" si="45"/>
        <v>20.416666666666647</v>
      </c>
      <c r="B262" s="9">
        <f t="shared" si="37"/>
        <v>1059.0982957124077</v>
      </c>
      <c r="C262" s="9">
        <f t="shared" si="38"/>
        <v>1621.7682451446751</v>
      </c>
      <c r="D262" s="48">
        <f t="shared" si="36"/>
        <v>1059.0982957124077</v>
      </c>
      <c r="E262" s="8">
        <f t="shared" si="39"/>
        <v>19.587201851668407</v>
      </c>
      <c r="F262" s="32">
        <f t="shared" si="41"/>
        <v>-5.5903442623907141E-4</v>
      </c>
      <c r="G262" s="20">
        <f t="shared" si="40"/>
        <v>-0.5590344262390714</v>
      </c>
      <c r="H262" s="1">
        <f t="shared" si="42"/>
        <v>4.8891567007886115E-5</v>
      </c>
      <c r="I262" s="8">
        <f t="shared" si="43"/>
        <v>50.075406507902599</v>
      </c>
      <c r="J262" s="8">
        <f t="shared" si="44"/>
        <v>27.323866058716607</v>
      </c>
    </row>
    <row r="263" spans="1:10" x14ac:dyDescent="0.2">
      <c r="A263" s="8">
        <f t="shared" si="45"/>
        <v>20.499999999999979</v>
      </c>
      <c r="B263" s="9">
        <f t="shared" si="37"/>
        <v>1074.1808022972227</v>
      </c>
      <c r="C263" s="9">
        <f t="shared" si="38"/>
        <v>1629.9180504926667</v>
      </c>
      <c r="D263" s="48">
        <f t="shared" si="36"/>
        <v>1074.1808022972227</v>
      </c>
      <c r="E263" s="8">
        <f t="shared" si="39"/>
        <v>19.660506317962451</v>
      </c>
      <c r="F263" s="32">
        <f t="shared" si="41"/>
        <v>-5.609824732452658E-4</v>
      </c>
      <c r="G263" s="20">
        <f t="shared" si="40"/>
        <v>-0.56098247324526584</v>
      </c>
      <c r="H263" s="1">
        <f t="shared" si="42"/>
        <v>4.9067317841329187E-5</v>
      </c>
      <c r="I263" s="8">
        <f t="shared" si="43"/>
        <v>50.473863262175151</v>
      </c>
      <c r="J263" s="8">
        <f t="shared" si="44"/>
        <v>27.007195532312192</v>
      </c>
    </row>
    <row r="264" spans="1:10" x14ac:dyDescent="0.2">
      <c r="A264" s="8">
        <f t="shared" si="45"/>
        <v>20.583333333333311</v>
      </c>
      <c r="B264" s="9">
        <f t="shared" si="37"/>
        <v>1089.382356768984</v>
      </c>
      <c r="C264" s="9">
        <f t="shared" si="38"/>
        <v>1637.9717974516093</v>
      </c>
      <c r="D264" s="48">
        <f t="shared" si="36"/>
        <v>1089.382356768984</v>
      </c>
      <c r="E264" s="8">
        <f t="shared" si="39"/>
        <v>19.73294677479349</v>
      </c>
      <c r="F264" s="32">
        <f t="shared" si="41"/>
        <v>-5.62913758715952E-4</v>
      </c>
      <c r="G264" s="20">
        <f t="shared" si="40"/>
        <v>-0.56291375871595195</v>
      </c>
      <c r="H264" s="1">
        <f t="shared" si="42"/>
        <v>4.9240918270754387E-5</v>
      </c>
      <c r="I264" s="8">
        <f t="shared" si="43"/>
        <v>50.869039024023223</v>
      </c>
      <c r="J264" s="8">
        <f t="shared" si="44"/>
        <v>26.683481346400963</v>
      </c>
    </row>
    <row r="265" spans="1:10" x14ac:dyDescent="0.2">
      <c r="A265" s="8">
        <f t="shared" si="45"/>
        <v>20.666666666666643</v>
      </c>
      <c r="B265" s="9">
        <f t="shared" si="37"/>
        <v>1104.7019516239002</v>
      </c>
      <c r="C265" s="9">
        <f t="shared" si="38"/>
        <v>1645.9273769954636</v>
      </c>
      <c r="D265" s="48">
        <f t="shared" si="36"/>
        <v>1104.7019516239002</v>
      </c>
      <c r="E265" s="8">
        <f t="shared" si="39"/>
        <v>19.804504252257146</v>
      </c>
      <c r="F265" s="32">
        <f t="shared" si="41"/>
        <v>-5.6482759858930915E-4</v>
      </c>
      <c r="G265" s="20">
        <f t="shared" si="40"/>
        <v>-0.56482759858930909</v>
      </c>
      <c r="H265" s="1">
        <f t="shared" si="42"/>
        <v>4.9412325400217914E-5</v>
      </c>
      <c r="I265" s="8">
        <f t="shared" si="43"/>
        <v>51.260779066138646</v>
      </c>
      <c r="J265" s="8">
        <f t="shared" si="44"/>
        <v>26.352751127150945</v>
      </c>
    </row>
    <row r="266" spans="1:10" x14ac:dyDescent="0.2">
      <c r="A266" s="8">
        <f t="shared" si="45"/>
        <v>20.749999999999975</v>
      </c>
      <c r="B266" s="9">
        <f t="shared" si="37"/>
        <v>1120.1385328833123</v>
      </c>
      <c r="C266" s="9">
        <f t="shared" si="38"/>
        <v>1653.7826889448822</v>
      </c>
      <c r="D266" s="48">
        <f t="shared" si="36"/>
        <v>1120.1385328833123</v>
      </c>
      <c r="E266" s="8">
        <f t="shared" si="39"/>
        <v>19.875159860021729</v>
      </c>
      <c r="F266" s="32">
        <f t="shared" si="41"/>
        <v>-5.6672330679623554E-4</v>
      </c>
      <c r="G266" s="20">
        <f t="shared" si="40"/>
        <v>-0.56672330679623562</v>
      </c>
      <c r="H266" s="1">
        <f t="shared" si="42"/>
        <v>4.958149659127377E-5</v>
      </c>
      <c r="I266" s="8">
        <f t="shared" si="43"/>
        <v>51.648928296303538</v>
      </c>
      <c r="J266" s="8">
        <f t="shared" si="44"/>
        <v>26.015036230991136</v>
      </c>
    </row>
    <row r="267" spans="1:10" x14ac:dyDescent="0.2">
      <c r="A267" s="8">
        <f t="shared" si="45"/>
        <v>20.833333333333307</v>
      </c>
      <c r="B267" s="9">
        <f t="shared" si="37"/>
        <v>1135.6910000004627</v>
      </c>
      <c r="C267" s="9">
        <f t="shared" si="38"/>
        <v>1661.5356430920183</v>
      </c>
      <c r="D267" s="48">
        <f t="shared" si="36"/>
        <v>1135.6910000004627</v>
      </c>
      <c r="E267" s="8">
        <f t="shared" si="39"/>
        <v>19.944894797445482</v>
      </c>
      <c r="F267" s="32">
        <f t="shared" si="41"/>
        <v>-5.6860019572183614E-4</v>
      </c>
      <c r="G267" s="20">
        <f t="shared" si="40"/>
        <v>-0.56860019572183618</v>
      </c>
      <c r="H267" s="1">
        <f t="shared" si="42"/>
        <v>4.9748389484288217E-5</v>
      </c>
      <c r="I267" s="8">
        <f t="shared" si="43"/>
        <v>52.033331365922066</v>
      </c>
      <c r="J267" s="8">
        <f t="shared" si="44"/>
        <v>25.67037178242763</v>
      </c>
    </row>
    <row r="268" spans="1:10" x14ac:dyDescent="0.2">
      <c r="A268" s="8">
        <f t="shared" si="45"/>
        <v>20.916666666666639</v>
      </c>
      <c r="B268" s="9">
        <f t="shared" si="37"/>
        <v>1151.3582058001552</v>
      </c>
      <c r="C268" s="9">
        <f t="shared" si="38"/>
        <v>1669.1841603362063</v>
      </c>
      <c r="D268" s="48">
        <f t="shared" si="36"/>
        <v>1151.3582058001552</v>
      </c>
      <c r="E268" s="8">
        <f t="shared" si="39"/>
        <v>20.013690363791639</v>
      </c>
      <c r="F268" s="32">
        <f t="shared" si="41"/>
        <v>-5.7045757667780459E-4</v>
      </c>
      <c r="G268" s="20">
        <f t="shared" si="40"/>
        <v>-0.57045757667780461</v>
      </c>
      <c r="H268" s="1">
        <f t="shared" si="42"/>
        <v>4.9912962019838458E-5</v>
      </c>
      <c r="I268" s="8">
        <f t="shared" si="43"/>
        <v>52.413832780763222</v>
      </c>
      <c r="J268" s="8">
        <f t="shared" si="44"/>
        <v>25.318796708682381</v>
      </c>
    </row>
    <row r="269" spans="1:10" x14ac:dyDescent="0.2">
      <c r="A269" s="8">
        <f t="shared" si="45"/>
        <v>20.999999999999972</v>
      </c>
      <c r="B269" s="9">
        <f t="shared" si="37"/>
        <v>1167.1389564519579</v>
      </c>
      <c r="C269" s="9">
        <f t="shared" si="38"/>
        <v>1676.7261738295422</v>
      </c>
      <c r="D269" s="48">
        <f t="shared" si="36"/>
        <v>1167.1389564519579</v>
      </c>
      <c r="E269" s="8">
        <f t="shared" si="39"/>
        <v>20.081527968532434</v>
      </c>
      <c r="F269" s="32">
        <f t="shared" si="41"/>
        <v>-5.722947603852618E-4</v>
      </c>
      <c r="G269" s="20">
        <f t="shared" si="40"/>
        <v>-0.57229476038526184</v>
      </c>
      <c r="H269" s="1">
        <f t="shared" si="42"/>
        <v>5.0075172460177023E-5</v>
      </c>
      <c r="I269" s="8">
        <f t="shared" si="43"/>
        <v>52.790277013809202</v>
      </c>
      <c r="J269" s="8">
        <f t="shared" si="44"/>
        <v>24.960353771043351</v>
      </c>
    </row>
    <row r="270" spans="1:10" x14ac:dyDescent="0.2">
      <c r="A270" s="8">
        <f t="shared" si="45"/>
        <v>21.083333333333304</v>
      </c>
      <c r="B270" s="9">
        <f t="shared" si="37"/>
        <v>1183.0320114775604</v>
      </c>
      <c r="C270" s="9">
        <f t="shared" si="38"/>
        <v>1684.1596301313614</v>
      </c>
      <c r="D270" s="48">
        <f t="shared" si="36"/>
        <v>1183.0320114775604</v>
      </c>
      <c r="E270" s="8">
        <f t="shared" si="39"/>
        <v>20.148389141733247</v>
      </c>
      <c r="F270" s="32">
        <f t="shared" si="41"/>
        <v>-5.7411105746758731E-4</v>
      </c>
      <c r="G270" s="20">
        <f t="shared" si="40"/>
        <v>-0.57411105746758728</v>
      </c>
      <c r="H270" s="1">
        <f t="shared" si="42"/>
        <v>5.023497941074411E-5</v>
      </c>
      <c r="I270" s="8">
        <f t="shared" si="43"/>
        <v>53.162508620097988</v>
      </c>
      <c r="J270" s="8">
        <f t="shared" si="44"/>
        <v>24.595089592817917</v>
      </c>
    </row>
    <row r="271" spans="1:10" x14ac:dyDescent="0.2">
      <c r="A271" s="8">
        <f t="shared" si="45"/>
        <v>21.166666666666636</v>
      </c>
      <c r="B271" s="9">
        <f t="shared" si="37"/>
        <v>1199.0360837928672</v>
      </c>
      <c r="C271" s="9">
        <f t="shared" si="38"/>
        <v>1691.4824903705794</v>
      </c>
      <c r="D271" s="48">
        <f t="shared" si="36"/>
        <v>1199.0360837928672</v>
      </c>
      <c r="E271" s="8">
        <f t="shared" si="39"/>
        <v>20.214255544507399</v>
      </c>
      <c r="F271" s="32">
        <f t="shared" si="41"/>
        <v>-5.7590577895275054E-4</v>
      </c>
      <c r="G271" s="20">
        <f t="shared" si="40"/>
        <v>-0.57590577895275052</v>
      </c>
      <c r="H271" s="1">
        <f t="shared" si="42"/>
        <v>5.0392341841709068E-5</v>
      </c>
      <c r="I271" s="8">
        <f t="shared" si="43"/>
        <v>53.530372353442864</v>
      </c>
      <c r="J271" s="8">
        <f t="shared" si="44"/>
        <v>24.223054683784987</v>
      </c>
    </row>
    <row r="272" spans="1:10" x14ac:dyDescent="0.2">
      <c r="A272" s="8">
        <f t="shared" si="45"/>
        <v>21.249999999999968</v>
      </c>
      <c r="B272" s="9">
        <f t="shared" si="37"/>
        <v>1215.1498397853729</v>
      </c>
      <c r="C272" s="9">
        <f t="shared" si="38"/>
        <v>1698.6927314148302</v>
      </c>
      <c r="D272" s="48">
        <f t="shared" si="36"/>
        <v>1215.1498397853729</v>
      </c>
      <c r="E272" s="8">
        <f t="shared" si="39"/>
        <v>20.279108979532133</v>
      </c>
      <c r="F272" s="32">
        <f t="shared" si="41"/>
        <v>-5.7767823678462021E-4</v>
      </c>
      <c r="G272" s="20">
        <f t="shared" si="40"/>
        <v>-0.57767823678462027</v>
      </c>
      <c r="H272" s="1">
        <f t="shared" si="42"/>
        <v>5.0547219109521978E-5</v>
      </c>
      <c r="I272" s="8">
        <f t="shared" si="43"/>
        <v>53.893713284905871</v>
      </c>
      <c r="J272" s="8">
        <f t="shared" si="44"/>
        <v>23.844303461045214</v>
      </c>
    </row>
    <row r="273" spans="1:10" x14ac:dyDescent="0.2">
      <c r="A273" s="8">
        <f t="shared" si="45"/>
        <v>21.3333333333333</v>
      </c>
      <c r="B273" s="9">
        <f t="shared" si="37"/>
        <v>1231.3718994273258</v>
      </c>
      <c r="C273" s="9">
        <f t="shared" si="38"/>
        <v>1705.7883470453053</v>
      </c>
      <c r="D273" s="48">
        <f t="shared" ref="D273:D336" si="46">B273</f>
        <v>1231.3718994273258</v>
      </c>
      <c r="E273" s="8">
        <f t="shared" si="39"/>
        <v>20.34293140161585</v>
      </c>
      <c r="F273" s="32">
        <f t="shared" si="41"/>
        <v>-5.794277443427003E-4</v>
      </c>
      <c r="G273" s="20">
        <f t="shared" si="40"/>
        <v>-0.57942774434270028</v>
      </c>
      <c r="H273" s="1">
        <f t="shared" si="42"/>
        <v>5.0699570978456671E-5</v>
      </c>
      <c r="I273" s="8">
        <f t="shared" si="43"/>
        <v>54.252376922896438</v>
      </c>
      <c r="J273" s="8">
        <f t="shared" si="44"/>
        <v>23.458894266172706</v>
      </c>
    </row>
    <row r="274" spans="1:10" x14ac:dyDescent="0.2">
      <c r="A274" s="8">
        <f t="shared" si="45"/>
        <v>21.416666666666632</v>
      </c>
      <c r="B274" s="9">
        <f t="shared" ref="B274:B337" si="47">B273+((I273+dp_dy*(1+EXP(-(ABS(E273)-displ)/9*sharpness))^(-alpha)/(H273*rho))/H273*SIN(H273*time_step*3600)-J273/H273*COS(H273*time_step*3600)-dp_dy*(1+EXP(-(ABS(E273)-displ)/9*sharpness))^(-alpha)*time_step*3600/(H273*rho)+J273/H273)/1000</f>
        <v>1247.7008364251465</v>
      </c>
      <c r="C274" s="9">
        <f t="shared" ref="C274:C337" si="48">C273+((I273+dp_dy*(1+EXP(-(ABS(E273)-displ)/9*sharpness))^(-alpha)/(H273*rho))/H273*COS(H273*time_step*3600)+J273/H273*SIN(H273*time_step*3600)-(I273+dp_dy*(1+EXP(-(ABS(E273)-displ)/9*sharpness))^(-alpha)/(H273*rho))/H273)/1000</f>
        <v>1712.7673491361725</v>
      </c>
      <c r="D274" s="48">
        <f t="shared" si="46"/>
        <v>1247.7008364251465</v>
      </c>
      <c r="E274" s="8">
        <f t="shared" ref="E274:E337" si="49">360*(init_km_from_eq+C274)/(2*PI()*6.37*10^3)</f>
        <v>20.405704928306534</v>
      </c>
      <c r="F274" s="32">
        <f t="shared" si="41"/>
        <v>-5.8115361696971701E-4</v>
      </c>
      <c r="G274" s="20">
        <f t="shared" ref="G274:G337" si="50">F274*10^5/100</f>
        <v>-0.58115361696971701</v>
      </c>
      <c r="H274" s="1">
        <f t="shared" si="42"/>
        <v>5.0849357642125686E-5</v>
      </c>
      <c r="I274" s="8">
        <f t="shared" si="43"/>
        <v>54.606209334761161</v>
      </c>
      <c r="J274" s="8">
        <f t="shared" si="44"/>
        <v>23.066889378576246</v>
      </c>
    </row>
    <row r="275" spans="1:10" x14ac:dyDescent="0.2">
      <c r="A275" s="8">
        <f t="shared" si="45"/>
        <v>21.499999999999964</v>
      </c>
      <c r="B275" s="9">
        <f t="shared" si="47"/>
        <v>1264.135178405528</v>
      </c>
      <c r="C275" s="9">
        <f t="shared" si="48"/>
        <v>1719.6277688374228</v>
      </c>
      <c r="D275" s="48">
        <f t="shared" si="46"/>
        <v>1264.135178405528</v>
      </c>
      <c r="E275" s="8">
        <f t="shared" si="49"/>
        <v>20.467411850531033</v>
      </c>
      <c r="F275" s="32">
        <f t="shared" ref="F275:F338" si="51">dp_dy*(1+EXP(-(ABS(E274)-displ)/9*sharpness))^(-alpha)</f>
        <v>-5.8285517250644984E-4</v>
      </c>
      <c r="G275" s="20">
        <f t="shared" si="50"/>
        <v>-0.58285517250644991</v>
      </c>
      <c r="H275" s="1">
        <f t="shared" ref="H275:H338" si="52">2*7.292*10^(-5)*SIN(E275*PI()/180)</f>
        <v>5.0996539744947885E-5</v>
      </c>
      <c r="I275" s="8">
        <f t="shared" si="43"/>
        <v>54.955057269725131</v>
      </c>
      <c r="J275" s="8">
        <f t="shared" si="44"/>
        <v>22.668355024982663</v>
      </c>
    </row>
    <row r="276" spans="1:10" x14ac:dyDescent="0.2">
      <c r="A276" s="8">
        <f t="shared" si="45"/>
        <v>21.583333333333297</v>
      </c>
      <c r="B276" s="9">
        <f t="shared" si="47"/>
        <v>1280.673407138604</v>
      </c>
      <c r="C276" s="9">
        <f t="shared" si="48"/>
        <v>1726.3676577599697</v>
      </c>
      <c r="D276" s="48">
        <f t="shared" si="46"/>
        <v>1280.673407138604</v>
      </c>
      <c r="E276" s="8">
        <f t="shared" si="49"/>
        <v>20.528034643254568</v>
      </c>
      <c r="F276" s="32">
        <f t="shared" si="51"/>
        <v>-5.8453173183318228E-4</v>
      </c>
      <c r="G276" s="20">
        <f t="shared" si="50"/>
        <v>-0.5845317318331823</v>
      </c>
      <c r="H276" s="1">
        <f t="shared" si="52"/>
        <v>5.1141078403549119E-5</v>
      </c>
      <c r="I276" s="8">
        <f t="shared" si="43"/>
        <v>55.298768283040332</v>
      </c>
      <c r="J276" s="8">
        <f t="shared" si="44"/>
        <v>22.263361384960199</v>
      </c>
    </row>
    <row r="277" spans="1:10" x14ac:dyDescent="0.2">
      <c r="A277" s="8">
        <f t="shared" si="45"/>
        <v>21.666666666666629</v>
      </c>
      <c r="B277" s="9">
        <f t="shared" si="47"/>
        <v>1297.3139587985211</v>
      </c>
      <c r="C277" s="9">
        <f t="shared" si="48"/>
        <v>1732.9850891618007</v>
      </c>
      <c r="D277" s="48">
        <f t="shared" si="46"/>
        <v>1297.3139587985211</v>
      </c>
      <c r="E277" s="8">
        <f t="shared" si="49"/>
        <v>20.587555976149741</v>
      </c>
      <c r="F277" s="32">
        <f t="shared" si="51"/>
        <v>-5.8618261941710895E-4</v>
      </c>
      <c r="G277" s="20">
        <f t="shared" si="50"/>
        <v>-0.58618261941710903</v>
      </c>
      <c r="H277" s="1">
        <f t="shared" si="52"/>
        <v>5.1282935228076353E-5</v>
      </c>
      <c r="I277" s="8">
        <f t="shared" si="43"/>
        <v>55.637190861191485</v>
      </c>
      <c r="J277" s="8">
        <f t="shared" si="44"/>
        <v>21.851982592404909</v>
      </c>
    </row>
    <row r="278" spans="1:10" x14ac:dyDescent="0.2">
      <c r="A278" s="8">
        <f t="shared" si="45"/>
        <v>21.749999999999961</v>
      </c>
      <c r="B278" s="9">
        <f t="shared" si="47"/>
        <v>1314.0552242617109</v>
      </c>
      <c r="C278" s="9">
        <f t="shared" si="48"/>
        <v>1739.4781591339608</v>
      </c>
      <c r="D278" s="48">
        <f t="shared" si="46"/>
        <v>1314.0552242617109</v>
      </c>
      <c r="E278" s="8">
        <f t="shared" si="49"/>
        <v>20.645958724264013</v>
      </c>
      <c r="F278" s="32">
        <f t="shared" si="51"/>
        <v>-5.8780716386502938E-4</v>
      </c>
      <c r="G278" s="20">
        <f t="shared" si="50"/>
        <v>-0.5878071638650294</v>
      </c>
      <c r="H278" s="1">
        <f t="shared" si="52"/>
        <v>5.1422072343405487E-5</v>
      </c>
      <c r="I278" s="8">
        <f t="shared" si="43"/>
        <v>55.97017454800514</v>
      </c>
      <c r="J278" s="8">
        <f t="shared" si="44"/>
        <v>21.434296732918884</v>
      </c>
    </row>
    <row r="279" spans="1:10" x14ac:dyDescent="0.2">
      <c r="A279" s="8">
        <f t="shared" si="45"/>
        <v>21.833333333333293</v>
      </c>
      <c r="B279" s="9">
        <f t="shared" si="47"/>
        <v>1330.8955494431113</v>
      </c>
      <c r="C279" s="9">
        <f t="shared" si="48"/>
        <v>1745.844987785124</v>
      </c>
      <c r="D279" s="48">
        <f t="shared" si="46"/>
        <v>1330.8955494431113</v>
      </c>
      <c r="E279" s="8">
        <f t="shared" si="49"/>
        <v>20.703225978674467</v>
      </c>
      <c r="F279" s="32">
        <f t="shared" si="51"/>
        <v>-5.8940469848061934E-4</v>
      </c>
      <c r="G279" s="20">
        <f t="shared" si="50"/>
        <v>-0.58940469848061938</v>
      </c>
      <c r="H279" s="1">
        <f t="shared" si="52"/>
        <v>5.1558452410223016E-5</v>
      </c>
      <c r="I279" s="8">
        <f t="shared" ref="I279:I300" si="53">(I278+dp_dy*(1+EXP(-(ABS(E278)-displ)/9*sharpness))^(-alpha)/(H278*rho))*COS(H278*time_step*3600)+J278*SIN(H278*time_step*3600)-dp_dy*(1+EXP(-(ABS(E278)-displ)/9*sharpness))^(-alpha)/(H278*rho)</f>
        <v>56.297570071503316</v>
      </c>
      <c r="J279" s="8">
        <f t="shared" ref="J279:J300" si="54">-(I278+dp_dy*(1+EXP(-(ABS(E278)-displ)/9*sharpness))^(-alpha)/(H278*rho))*SIN(H278*time_step*3600)+J278*COS(H278*time_step*3600)</f>
        <v>21.010385837014905</v>
      </c>
    </row>
    <row r="280" spans="1:10" x14ac:dyDescent="0.2">
      <c r="A280" s="8">
        <f t="shared" si="45"/>
        <v>21.916666666666625</v>
      </c>
      <c r="B280" s="9">
        <f t="shared" si="47"/>
        <v>1347.8332356705318</v>
      </c>
      <c r="C280" s="9">
        <f t="shared" si="48"/>
        <v>1752.083720423492</v>
      </c>
      <c r="D280" s="48">
        <f t="shared" si="46"/>
        <v>1347.8332356705318</v>
      </c>
      <c r="E280" s="8">
        <f t="shared" si="49"/>
        <v>20.759341057118583</v>
      </c>
      <c r="F280" s="32">
        <f t="shared" si="51"/>
        <v>-5.9097456182556033E-4</v>
      </c>
      <c r="G280" s="20">
        <f t="shared" si="50"/>
        <v>-0.5909745618255603</v>
      </c>
      <c r="H280" s="1">
        <f t="shared" si="52"/>
        <v>5.1692038645961891E-5</v>
      </c>
      <c r="I280" s="8">
        <f t="shared" si="53"/>
        <v>56.619229471338713</v>
      </c>
      <c r="J280" s="8">
        <f t="shared" si="54"/>
        <v>20.58033586908833</v>
      </c>
    </row>
    <row r="281" spans="1:10" x14ac:dyDescent="0.2">
      <c r="A281" s="8">
        <f t="shared" si="45"/>
        <v>21.999999999999957</v>
      </c>
      <c r="B281" s="9">
        <f t="shared" si="47"/>
        <v>1364.8665400973155</v>
      </c>
      <c r="C281" s="9">
        <f t="shared" si="48"/>
        <v>1758.1925287347433</v>
      </c>
      <c r="D281" s="48">
        <f t="shared" si="46"/>
        <v>1364.8665400973155</v>
      </c>
      <c r="E281" s="8">
        <f t="shared" si="49"/>
        <v>20.81428751458941</v>
      </c>
      <c r="F281" s="32">
        <f t="shared" si="51"/>
        <v>-5.9251609828378158E-4</v>
      </c>
      <c r="G281" s="20">
        <f t="shared" si="50"/>
        <v>-0.5925160982837816</v>
      </c>
      <c r="H281" s="1">
        <f t="shared" si="52"/>
        <v>5.1822794845571461E-5</v>
      </c>
      <c r="I281" s="8">
        <f t="shared" si="53"/>
        <v>56.935006226644688</v>
      </c>
      <c r="J281" s="8">
        <f t="shared" si="54"/>
        <v>20.144236712103428</v>
      </c>
    </row>
    <row r="282" spans="1:10" x14ac:dyDescent="0.2">
      <c r="A282" s="8">
        <f t="shared" si="45"/>
        <v>22.08333333333329</v>
      </c>
      <c r="B282" s="9">
        <f t="shared" si="47"/>
        <v>1381.9936761533961</v>
      </c>
      <c r="C282" s="9">
        <f t="shared" si="48"/>
        <v>1764.1696119547387</v>
      </c>
      <c r="D282" s="48">
        <f t="shared" si="46"/>
        <v>1381.9936761533961</v>
      </c>
      <c r="E282" s="8">
        <f t="shared" si="49"/>
        <v>20.868049153883629</v>
      </c>
      <c r="F282" s="32">
        <f t="shared" si="51"/>
        <v>-5.9402865862805056E-4</v>
      </c>
      <c r="G282" s="20">
        <f t="shared" si="50"/>
        <v>-0.59402865862805054</v>
      </c>
      <c r="H282" s="1">
        <f t="shared" si="52"/>
        <v>5.1950685402101905E-5</v>
      </c>
      <c r="I282" s="8">
        <f t="shared" si="53"/>
        <v>57.244755384129427</v>
      </c>
      <c r="J282" s="8">
        <f t="shared" si="54"/>
        <v>19.702182147948008</v>
      </c>
    </row>
    <row r="283" spans="1:10" x14ac:dyDescent="0.2">
      <c r="A283" s="8">
        <f t="shared" si="45"/>
        <v>22.166666666666622</v>
      </c>
      <c r="B283" s="9">
        <f t="shared" si="47"/>
        <v>1399.2128140347961</v>
      </c>
      <c r="C283" s="9">
        <f t="shared" si="48"/>
        <v>1770.0131980356787</v>
      </c>
      <c r="D283" s="48">
        <f t="shared" si="46"/>
        <v>1399.2128140347961</v>
      </c>
      <c r="E283" s="8">
        <f t="shared" si="49"/>
        <v>20.920610036090732</v>
      </c>
      <c r="F283" s="32">
        <f t="shared" si="51"/>
        <v>-5.9551160058813224E-4</v>
      </c>
      <c r="G283" s="20">
        <f t="shared" si="50"/>
        <v>-0.59551160058813224</v>
      </c>
      <c r="H283" s="1">
        <f t="shared" si="52"/>
        <v>5.207567532708354E-5</v>
      </c>
      <c r="I283" s="8">
        <f t="shared" si="53"/>
        <v>57.548333686240454</v>
      </c>
      <c r="J283" s="8">
        <f t="shared" si="54"/>
        <v>19.254269833417077</v>
      </c>
    </row>
    <row r="284" spans="1:10" x14ac:dyDescent="0.2">
      <c r="A284" s="8">
        <f t="shared" si="45"/>
        <v>22.249999999999954</v>
      </c>
      <c r="B284" s="9">
        <f t="shared" si="47"/>
        <v>1416.5220812315617</v>
      </c>
      <c r="C284" s="9">
        <f t="shared" si="48"/>
        <v>1775.7215448043953</v>
      </c>
      <c r="D284" s="48">
        <f t="shared" si="46"/>
        <v>1416.5220812315617</v>
      </c>
      <c r="E284" s="8">
        <f t="shared" si="49"/>
        <v>20.971954491011392</v>
      </c>
      <c r="F284" s="32">
        <f t="shared" si="51"/>
        <v>-5.9696428941972014E-4</v>
      </c>
      <c r="G284" s="20">
        <f t="shared" si="50"/>
        <v>-0.59696428941972013</v>
      </c>
      <c r="H284" s="1">
        <f t="shared" si="52"/>
        <v>5.2197730270680768E-5</v>
      </c>
      <c r="I284" s="8">
        <f t="shared" si="53"/>
        <v>57.845599699222547</v>
      </c>
      <c r="J284" s="8">
        <f t="shared" si="54"/>
        <v>18.800601271793361</v>
      </c>
    </row>
    <row r="285" spans="1:10" x14ac:dyDescent="0.2">
      <c r="A285" s="8">
        <f t="shared" si="45"/>
        <v>22.333333333333286</v>
      </c>
      <c r="B285" s="9">
        <f t="shared" si="47"/>
        <v>1433.9195630940753</v>
      </c>
      <c r="C285" s="9">
        <f t="shared" si="48"/>
        <v>1781.2929411114549</v>
      </c>
      <c r="D285" s="48">
        <f t="shared" si="46"/>
        <v>1433.9195630940753</v>
      </c>
      <c r="E285" s="8">
        <f t="shared" si="49"/>
        <v>21.02206712749323</v>
      </c>
      <c r="F285" s="32">
        <f t="shared" si="51"/>
        <v>-5.9838609847332315E-4</v>
      </c>
      <c r="G285" s="20">
        <f t="shared" si="50"/>
        <v>-0.59838609847332314</v>
      </c>
      <c r="H285" s="1">
        <f t="shared" si="52"/>
        <v>5.2316816541601768E-5</v>
      </c>
      <c r="I285" s="8">
        <f t="shared" si="53"/>
        <v>58.136413940889497</v>
      </c>
      <c r="J285" s="8">
        <f t="shared" si="54"/>
        <v>18.3412817799998</v>
      </c>
    </row>
    <row r="286" spans="1:10" x14ac:dyDescent="0.2">
      <c r="A286" s="8">
        <f t="shared" si="45"/>
        <v>22.416666666666618</v>
      </c>
      <c r="B286" s="9">
        <f t="shared" si="47"/>
        <v>1451.4033034376332</v>
      </c>
      <c r="C286" s="9">
        <f t="shared" si="48"/>
        <v>1786.7257079697388</v>
      </c>
      <c r="D286" s="48">
        <f t="shared" si="46"/>
        <v>1451.4033034376332</v>
      </c>
      <c r="E286" s="8">
        <f t="shared" si="49"/>
        <v>21.070932843671908</v>
      </c>
      <c r="F286" s="32">
        <f t="shared" si="51"/>
        <v>-5.9977640976228812E-4</v>
      </c>
      <c r="G286" s="20">
        <f t="shared" si="50"/>
        <v>-0.59977640976228808</v>
      </c>
      <c r="H286" s="1">
        <f t="shared" si="52"/>
        <v>5.2432901126744047E-5</v>
      </c>
      <c r="I286" s="8">
        <f t="shared" si="53"/>
        <v>58.420639007927633</v>
      </c>
      <c r="J286" s="8">
        <f t="shared" si="54"/>
        <v>17.876420451306601</v>
      </c>
    </row>
    <row r="287" spans="1:10" x14ac:dyDescent="0.2">
      <c r="A287" s="8">
        <f t="shared" si="45"/>
        <v>22.49999999999995</v>
      </c>
      <c r="B287" s="9">
        <f t="shared" si="47"/>
        <v>1468.9713051851179</v>
      </c>
      <c r="C287" s="9">
        <f t="shared" si="48"/>
        <v>1792.0181996811709</v>
      </c>
      <c r="D287" s="48">
        <f t="shared" si="46"/>
        <v>1468.9713051851179</v>
      </c>
      <c r="E287" s="8">
        <f t="shared" si="49"/>
        <v>21.118536837105673</v>
      </c>
      <c r="F287" s="32">
        <f t="shared" si="51"/>
        <v>-6.0113461452911403E-4</v>
      </c>
      <c r="G287" s="20">
        <f t="shared" si="50"/>
        <v>-0.60113461452911399</v>
      </c>
      <c r="H287" s="1">
        <f t="shared" si="52"/>
        <v>5.2545951710556946E-5</v>
      </c>
      <c r="I287" s="8">
        <f t="shared" si="53"/>
        <v>58.698139702547266</v>
      </c>
      <c r="J287" s="8">
        <f t="shared" si="54"/>
        <v>17.406130113583103</v>
      </c>
    </row>
    <row r="288" spans="1:10" x14ac:dyDescent="0.2">
      <c r="A288" s="8">
        <f t="shared" si="45"/>
        <v>22.583333333333282</v>
      </c>
      <c r="B288" s="9">
        <f t="shared" si="47"/>
        <v>1486.6215310475459</v>
      </c>
      <c r="C288" s="9">
        <f t="shared" si="48"/>
        <v>1797.1688049502486</v>
      </c>
      <c r="D288" s="48">
        <f t="shared" si="46"/>
        <v>1486.6215310475459</v>
      </c>
      <c r="E288" s="8">
        <f t="shared" si="49"/>
        <v>21.164864614791068</v>
      </c>
      <c r="F288" s="32">
        <f t="shared" si="51"/>
        <v>-6.0246011380922092E-4</v>
      </c>
      <c r="G288" s="20">
        <f t="shared" si="50"/>
        <v>-0.60246011380922093</v>
      </c>
      <c r="H288" s="1">
        <f t="shared" si="52"/>
        <v>5.2655936694101349E-5</v>
      </c>
      <c r="I288" s="8">
        <f t="shared" si="53"/>
        <v>58.968783158296361</v>
      </c>
      <c r="J288" s="8">
        <f t="shared" si="54"/>
        <v>16.930527283092452</v>
      </c>
    </row>
    <row r="289" spans="1:10" x14ac:dyDescent="0.2">
      <c r="A289" s="8">
        <f t="shared" si="45"/>
        <v>22.666666666666615</v>
      </c>
      <c r="B289" s="9">
        <f t="shared" si="47"/>
        <v>1504.3519042422074</v>
      </c>
      <c r="C289" s="9">
        <f t="shared" si="48"/>
        <v>1802.1759479830466</v>
      </c>
      <c r="D289" s="48">
        <f t="shared" si="46"/>
        <v>1504.3519042422074</v>
      </c>
      <c r="E289" s="8">
        <f t="shared" si="49"/>
        <v>21.209902003048157</v>
      </c>
      <c r="F289" s="32">
        <f t="shared" si="51"/>
        <v>-6.0375231899130672E-4</v>
      </c>
      <c r="G289" s="20">
        <f t="shared" si="50"/>
        <v>-0.60375231899130677</v>
      </c>
      <c r="H289" s="1">
        <f t="shared" si="52"/>
        <v>5.2762825213788843E-5</v>
      </c>
      <c r="I289" s="8">
        <f t="shared" si="53"/>
        <v>59.232438964849685</v>
      </c>
      <c r="J289" s="8">
        <f t="shared" si="54"/>
        <v>16.44973211383504</v>
      </c>
    </row>
    <row r="290" spans="1:10" x14ac:dyDescent="0.2">
      <c r="A290" s="8">
        <f t="shared" si="45"/>
        <v>22.749999999999947</v>
      </c>
      <c r="B290" s="9">
        <f t="shared" si="47"/>
        <v>1522.160309248065</v>
      </c>
      <c r="C290" s="9">
        <f t="shared" si="48"/>
        <v>1807.0380895703572</v>
      </c>
      <c r="D290" s="48">
        <f t="shared" si="46"/>
        <v>1522.160309248065</v>
      </c>
      <c r="E290" s="8">
        <f t="shared" si="49"/>
        <v>21.253635157262906</v>
      </c>
      <c r="F290" s="32">
        <f t="shared" si="51"/>
        <v>-6.0501065237344184E-4</v>
      </c>
      <c r="G290" s="20">
        <f t="shared" si="50"/>
        <v>-0.60501065237344187</v>
      </c>
      <c r="H290" s="1">
        <f t="shared" si="52"/>
        <v>5.2866587159780349E-5</v>
      </c>
      <c r="I290" s="8">
        <f t="shared" si="53"/>
        <v>59.48897929158565</v>
      </c>
      <c r="J290" s="8">
        <f t="shared" si="54"/>
        <v>15.963868342454697</v>
      </c>
    </row>
    <row r="291" spans="1:10" x14ac:dyDescent="0.2">
      <c r="A291" s="8">
        <f t="shared" si="45"/>
        <v>22.833333333333279</v>
      </c>
      <c r="B291" s="9">
        <f t="shared" si="47"/>
        <v>1540.044592598018</v>
      </c>
      <c r="C291" s="9">
        <f t="shared" si="48"/>
        <v>1811.7537281536388</v>
      </c>
      <c r="D291" s="48">
        <f t="shared" si="46"/>
        <v>1540.044592598018</v>
      </c>
      <c r="E291" s="8">
        <f t="shared" si="49"/>
        <v>21.296050571475003</v>
      </c>
      <c r="F291" s="32">
        <f t="shared" si="51"/>
        <v>-6.0623454771402787E-4</v>
      </c>
      <c r="G291" s="20">
        <f t="shared" si="50"/>
        <v>-0.60623454771402785</v>
      </c>
      <c r="H291" s="1">
        <f t="shared" si="52"/>
        <v>5.2967193194027097E-5</v>
      </c>
      <c r="I291" s="8">
        <f t="shared" si="53"/>
        <v>59.738279009762735</v>
      </c>
      <c r="J291" s="8">
        <f t="shared" si="54"/>
        <v>15.473063228729718</v>
      </c>
    </row>
    <row r="292" spans="1:10" x14ac:dyDescent="0.2">
      <c r="A292" s="8">
        <f t="shared" si="45"/>
        <v>22.916666666666611</v>
      </c>
      <c r="B292" s="9">
        <f t="shared" si="47"/>
        <v>1558.0025637075858</v>
      </c>
      <c r="C292" s="9">
        <f t="shared" si="48"/>
        <v>1816.3214008724551</v>
      </c>
      <c r="D292" s="48">
        <f t="shared" si="46"/>
        <v>1558.0025637075858</v>
      </c>
      <c r="E292" s="8">
        <f t="shared" si="49"/>
        <v>21.337135087799219</v>
      </c>
      <c r="F292" s="32">
        <f t="shared" si="51"/>
        <v>-6.0742345077675842E-4</v>
      </c>
      <c r="G292" s="20">
        <f t="shared" si="50"/>
        <v>-0.60742345077675841</v>
      </c>
      <c r="H292" s="1">
        <f t="shared" si="52"/>
        <v>5.3064614767935152E-5</v>
      </c>
      <c r="I292" s="8">
        <f t="shared" si="53"/>
        <v>59.980215813107364</v>
      </c>
      <c r="J292" s="8">
        <f t="shared" si="54"/>
        <v>14.977447491679053</v>
      </c>
    </row>
    <row r="293" spans="1:10" x14ac:dyDescent="0.2">
      <c r="A293" s="8">
        <f t="shared" si="45"/>
        <v>22.999999999999943</v>
      </c>
      <c r="B293" s="9">
        <f t="shared" si="47"/>
        <v>1576.0319957395031</v>
      </c>
      <c r="C293" s="9">
        <f t="shared" si="48"/>
        <v>1820.7396845920916</v>
      </c>
      <c r="D293" s="48">
        <f t="shared" si="46"/>
        <v>1576.0319957395031</v>
      </c>
      <c r="E293" s="8">
        <f t="shared" si="49"/>
        <v>21.376875905668374</v>
      </c>
      <c r="F293" s="32">
        <f t="shared" si="51"/>
        <v>-6.0857681986871176E-4</v>
      </c>
      <c r="G293" s="20">
        <f t="shared" si="50"/>
        <v>-0.60857681986871182</v>
      </c>
      <c r="H293" s="1">
        <f t="shared" si="52"/>
        <v>5.3158824139635627E-5</v>
      </c>
      <c r="I293" s="8">
        <f t="shared" si="53"/>
        <v>60.214670336625318</v>
      </c>
      <c r="J293" s="8">
        <f t="shared" si="54"/>
        <v>14.477155241322219</v>
      </c>
    </row>
    <row r="294" spans="1:10" x14ac:dyDescent="0.2">
      <c r="A294" s="8">
        <f t="shared" si="45"/>
        <v>23.083333333333275</v>
      </c>
      <c r="B294" s="9">
        <f t="shared" si="47"/>
        <v>1594.1306265036687</v>
      </c>
      <c r="C294" s="9">
        <f t="shared" si="48"/>
        <v>1825.0071969100557</v>
      </c>
      <c r="D294" s="48">
        <f t="shared" si="46"/>
        <v>1594.1306265036687</v>
      </c>
      <c r="E294" s="8">
        <f t="shared" si="49"/>
        <v>21.415260590886497</v>
      </c>
      <c r="F294" s="32">
        <f t="shared" si="51"/>
        <v>-6.0969412637070679E-4</v>
      </c>
      <c r="G294" s="20">
        <f t="shared" si="50"/>
        <v>-0.60969412637070686</v>
      </c>
      <c r="H294" s="1">
        <f t="shared" si="52"/>
        <v>5.3249794390844072E-5</v>
      </c>
      <c r="I294" s="8">
        <f t="shared" si="53"/>
        <v>60.441526273449696</v>
      </c>
      <c r="J294" s="8">
        <f t="shared" si="54"/>
        <v>13.972323906139769</v>
      </c>
    </row>
    <row r="295" spans="1:10" x14ac:dyDescent="0.2">
      <c r="A295" s="8">
        <f t="shared" si="45"/>
        <v>23.166666666666607</v>
      </c>
      <c r="B295" s="9">
        <f t="shared" si="47"/>
        <v>1612.2961593918283</v>
      </c>
      <c r="C295" s="9">
        <f t="shared" si="48"/>
        <v>1829.1225971401757</v>
      </c>
      <c r="D295" s="48">
        <f t="shared" si="46"/>
        <v>1612.2961593918283</v>
      </c>
      <c r="E295" s="8">
        <f t="shared" si="49"/>
        <v>21.452277084480382</v>
      </c>
      <c r="F295" s="32">
        <f t="shared" si="51"/>
        <v>-6.1077485525906411E-4</v>
      </c>
      <c r="G295" s="20">
        <f t="shared" si="50"/>
        <v>-0.61077485525906416</v>
      </c>
      <c r="H295" s="1">
        <f t="shared" si="52"/>
        <v>5.3337499443290789E-5</v>
      </c>
      <c r="I295" s="8">
        <f t="shared" si="53"/>
        <v>60.660670489539612</v>
      </c>
      <c r="J295" s="8">
        <f t="shared" si="54"/>
        <v>13.463094156289458</v>
      </c>
    </row>
    <row r="296" spans="1:10" x14ac:dyDescent="0.2">
      <c r="A296" s="8">
        <f t="shared" si="45"/>
        <v>23.24999999999994</v>
      </c>
      <c r="B296" s="9">
        <f t="shared" si="47"/>
        <v>1630.5262643463202</v>
      </c>
      <c r="C296" s="9">
        <f t="shared" si="48"/>
        <v>1833.0845872730376</v>
      </c>
      <c r="D296" s="48">
        <f t="shared" si="46"/>
        <v>1630.5262643463202</v>
      </c>
      <c r="E296" s="8">
        <f t="shared" si="49"/>
        <v>21.487913711338383</v>
      </c>
      <c r="F296" s="32">
        <f t="shared" si="51"/>
        <v>-6.1181850561790917E-4</v>
      </c>
      <c r="G296" s="20">
        <f t="shared" si="50"/>
        <v>-0.61181850561790918</v>
      </c>
      <c r="H296" s="1">
        <f t="shared" si="52"/>
        <v>5.342191407470631E-5</v>
      </c>
      <c r="I296" s="8">
        <f t="shared" si="53"/>
        <v>60.871993136045461</v>
      </c>
      <c r="J296" s="8">
        <f t="shared" si="54"/>
        <v>12.949609822641538</v>
      </c>
    </row>
    <row r="297" spans="1:10" x14ac:dyDescent="0.2">
      <c r="A297" s="8">
        <f t="shared" si="45"/>
        <v>23.333333333333272</v>
      </c>
      <c r="B297" s="9">
        <f t="shared" si="47"/>
        <v>1648.8185788621581</v>
      </c>
      <c r="C297" s="9">
        <f t="shared" si="48"/>
        <v>1836.8919129115138</v>
      </c>
      <c r="D297" s="48">
        <f t="shared" si="46"/>
        <v>1648.8185788621581</v>
      </c>
      <c r="E297" s="8">
        <f t="shared" si="49"/>
        <v>21.522159188625135</v>
      </c>
      <c r="F297" s="32">
        <f t="shared" si="51"/>
        <v>-6.1282459114117322E-4</v>
      </c>
      <c r="G297" s="20">
        <f t="shared" si="50"/>
        <v>-0.61282459114117327</v>
      </c>
      <c r="H297" s="1">
        <f t="shared" si="52"/>
        <v>5.3503013934345403E-5</v>
      </c>
      <c r="I297" s="8">
        <f t="shared" si="53"/>
        <v>61.075387759158573</v>
      </c>
      <c r="J297" s="8">
        <f t="shared" si="54"/>
        <v>12.432017811704823</v>
      </c>
    </row>
    <row r="298" spans="1:10" x14ac:dyDescent="0.2">
      <c r="A298" s="8">
        <f t="shared" ref="A298:A361" si="55">A297+time_step</f>
        <v>23.416666666666604</v>
      </c>
      <c r="B298" s="9">
        <f t="shared" si="47"/>
        <v>1667.1707090216651</v>
      </c>
      <c r="C298" s="9">
        <f t="shared" si="48"/>
        <v>1840.5433641801646</v>
      </c>
      <c r="D298" s="48">
        <f t="shared" si="46"/>
        <v>1667.1707090216651</v>
      </c>
      <c r="E298" s="8">
        <f t="shared" si="49"/>
        <v>21.555002633961305</v>
      </c>
      <c r="F298" s="32">
        <f t="shared" si="51"/>
        <v>-6.1379264062344681E-4</v>
      </c>
      <c r="G298" s="20">
        <f t="shared" si="50"/>
        <v>-0.61379264062344685</v>
      </c>
      <c r="H298" s="1">
        <f t="shared" si="52"/>
        <v>5.3580775558033815E-5</v>
      </c>
      <c r="I298" s="8">
        <f t="shared" si="53"/>
        <v>61.270751407265784</v>
      </c>
      <c r="J298" s="8">
        <f t="shared" si="54"/>
        <v>11.910468016523385</v>
      </c>
    </row>
    <row r="299" spans="1:10" x14ac:dyDescent="0.2">
      <c r="A299" s="8">
        <f t="shared" si="55"/>
        <v>23.499999999999936</v>
      </c>
      <c r="B299" s="9">
        <f t="shared" si="47"/>
        <v>1685.5802305608281</v>
      </c>
      <c r="C299" s="9">
        <f t="shared" si="48"/>
        <v>1844.0377766073138</v>
      </c>
      <c r="D299" s="48">
        <f t="shared" si="46"/>
        <v>1685.5802305608281</v>
      </c>
      <c r="E299" s="8">
        <f t="shared" si="49"/>
        <v>21.586433573357493</v>
      </c>
      <c r="F299" s="32">
        <f t="shared" si="51"/>
        <v>-6.1472219843886143E-4</v>
      </c>
      <c r="G299" s="20">
        <f t="shared" si="50"/>
        <v>-0.61472219843886144</v>
      </c>
      <c r="H299" s="1">
        <f t="shared" si="52"/>
        <v>5.3655176382722257E-5</v>
      </c>
      <c r="I299" s="8">
        <f t="shared" si="53"/>
        <v>61.457984735232074</v>
      </c>
      <c r="J299" s="8">
        <f t="shared" si="54"/>
        <v>11.385113223631841</v>
      </c>
    </row>
    <row r="300" spans="1:10" x14ac:dyDescent="0.2">
      <c r="A300" s="8">
        <f t="shared" si="55"/>
        <v>23.583333333333268</v>
      </c>
      <c r="B300" s="9">
        <f t="shared" si="47"/>
        <v>1704.0446899664832</v>
      </c>
      <c r="C300" s="9">
        <f t="shared" si="48"/>
        <v>1847.3740319786348</v>
      </c>
      <c r="D300" s="48">
        <f t="shared" si="46"/>
        <v>1704.0446899664832</v>
      </c>
      <c r="E300" s="8">
        <f t="shared" si="49"/>
        <v>21.616441948891957</v>
      </c>
      <c r="F300" s="32">
        <f t="shared" si="51"/>
        <v>-6.1561282500718201E-4</v>
      </c>
      <c r="G300" s="20">
        <f t="shared" si="50"/>
        <v>-0.61561282500718195</v>
      </c>
      <c r="H300" s="1">
        <f t="shared" si="52"/>
        <v>5.3726194760533222E-5</v>
      </c>
      <c r="I300" s="8">
        <f t="shared" si="53"/>
        <v>61.6369921056381</v>
      </c>
      <c r="J300" s="8">
        <f t="shared" si="54"/>
        <v>10.856109016165179</v>
      </c>
    </row>
    <row r="301" spans="1:10" x14ac:dyDescent="0.2">
      <c r="A301" s="8">
        <f t="shared" si="55"/>
        <v>23.6666666666666</v>
      </c>
      <c r="B301" s="9">
        <f t="shared" si="47"/>
        <v>1722.5616056033923</v>
      </c>
      <c r="C301" s="9">
        <f t="shared" si="48"/>
        <v>1850.5510591611041</v>
      </c>
      <c r="D301" s="48">
        <f t="shared" si="46"/>
        <v>1722.5616056033923</v>
      </c>
      <c r="E301" s="8">
        <f t="shared" si="49"/>
        <v>21.645018126121755</v>
      </c>
      <c r="F301" s="32">
        <f t="shared" si="51"/>
        <v>-6.164640972463111E-4</v>
      </c>
      <c r="G301" s="20">
        <f t="shared" si="50"/>
        <v>-0.61646409724631113</v>
      </c>
      <c r="H301" s="1">
        <f t="shared" si="52"/>
        <v>5.3793809972285394E-5</v>
      </c>
      <c r="I301" s="8">
        <f t="shared" ref="I301:I350" si="56">(I300+dp_dy*(1+EXP(-(ABS(E300)-displ)/9*sharpness))^(-alpha)/(H300*rho))*COS(H300*time_step*3600)+J300*SIN(H300*time_step*3600)-dp_dy*(1+EXP(-(ABS(E300)-displ)/9*sharpness))^(-alpha)/(H300*rho)</f>
        <v>61.807681686802951</v>
      </c>
      <c r="J301" s="8">
        <f t="shared" ref="J301:J350" si="57">-(I300+dp_dy*(1+EXP(-(ABS(E300)-displ)/9*sharpness))^(-alpha)/(H300*rho))*SIN(H300*time_step*3600)+J300*COS(H300*time_step*3600)</f>
        <v>10.323613673226978</v>
      </c>
    </row>
    <row r="302" spans="1:10" x14ac:dyDescent="0.2">
      <c r="A302" s="8">
        <f t="shared" si="55"/>
        <v>23.749999999999932</v>
      </c>
      <c r="B302" s="9">
        <f t="shared" si="47"/>
        <v>1741.1284688702219</v>
      </c>
      <c r="C302" s="9">
        <f t="shared" si="48"/>
        <v>1853.5678348962203</v>
      </c>
      <c r="D302" s="48">
        <f t="shared" si="46"/>
        <v>1741.1284688702219</v>
      </c>
      <c r="E302" s="8">
        <f t="shared" si="49"/>
        <v>21.672152901217462</v>
      </c>
      <c r="F302" s="32">
        <f t="shared" si="51"/>
        <v>-6.1727560901042643E-4</v>
      </c>
      <c r="G302" s="20">
        <f t="shared" si="50"/>
        <v>-0.61727560901042644</v>
      </c>
      <c r="H302" s="1">
        <f t="shared" si="52"/>
        <v>5.3858002240482585E-5</v>
      </c>
      <c r="I302" s="8">
        <f t="shared" si="56"/>
        <v>61.969965547426781</v>
      </c>
      <c r="J302" s="8">
        <f t="shared" si="57"/>
        <v>9.7877880656275558</v>
      </c>
    </row>
    <row r="303" spans="1:10" x14ac:dyDescent="0.2">
      <c r="A303" s="8">
        <f t="shared" si="55"/>
        <v>23.833333333333265</v>
      </c>
      <c r="B303" s="9">
        <f t="shared" si="47"/>
        <v>1759.7427453833886</v>
      </c>
      <c r="C303" s="9">
        <f t="shared" si="48"/>
        <v>1856.4233845614142</v>
      </c>
      <c r="D303" s="48">
        <f t="shared" si="46"/>
        <v>1759.7427453833886</v>
      </c>
      <c r="E303" s="8">
        <f t="shared" si="49"/>
        <v>21.697837507811748</v>
      </c>
      <c r="F303" s="32">
        <f t="shared" si="51"/>
        <v>-6.1804697151298478E-4</v>
      </c>
      <c r="G303" s="20">
        <f t="shared" si="50"/>
        <v>-0.61804697151298482</v>
      </c>
      <c r="H303" s="1">
        <f t="shared" si="52"/>
        <v>5.3918752741753086E-5</v>
      </c>
      <c r="I303" s="8">
        <f t="shared" si="56"/>
        <v>62.123759747692603</v>
      </c>
      <c r="J303" s="8">
        <f t="shared" si="57"/>
        <v>9.2487955481111914</v>
      </c>
    </row>
    <row r="304" spans="1:10" x14ac:dyDescent="0.2">
      <c r="A304" s="8">
        <f t="shared" si="55"/>
        <v>23.916666666666597</v>
      </c>
      <c r="B304" s="9">
        <f t="shared" si="47"/>
        <v>1778.4018761876812</v>
      </c>
      <c r="C304" s="9">
        <f t="shared" si="48"/>
        <v>1859.1167828986183</v>
      </c>
      <c r="D304" s="48">
        <f t="shared" si="46"/>
        <v>1778.4018761876812</v>
      </c>
      <c r="E304" s="8">
        <f t="shared" si="49"/>
        <v>21.722063623552621</v>
      </c>
      <c r="F304" s="32">
        <f t="shared" si="51"/>
        <v>-6.1877781373385606E-4</v>
      </c>
      <c r="G304" s="20">
        <f t="shared" si="50"/>
        <v>-0.61877781373385599</v>
      </c>
      <c r="H304" s="1">
        <f t="shared" si="52"/>
        <v>5.3976043618727214E-5</v>
      </c>
      <c r="I304" s="8">
        <f t="shared" si="56"/>
        <v>62.268984426671373</v>
      </c>
      <c r="J304" s="8">
        <f t="shared" si="57"/>
        <v>8.7068018481989018</v>
      </c>
    </row>
    <row r="305" spans="1:10" x14ac:dyDescent="0.2">
      <c r="A305" s="8">
        <f t="shared" si="55"/>
        <v>23.999999999999929</v>
      </c>
      <c r="B305" s="9">
        <f t="shared" si="47"/>
        <v>1797.1032789925302</v>
      </c>
      <c r="C305" s="9">
        <f t="shared" si="48"/>
        <v>1861.6471547089982</v>
      </c>
      <c r="D305" s="48">
        <f t="shared" si="46"/>
        <v>1797.1032789925302</v>
      </c>
      <c r="E305" s="8">
        <f t="shared" si="49"/>
        <v>21.744823376352247</v>
      </c>
      <c r="F305" s="32">
        <f t="shared" si="51"/>
        <v>-6.1946778280986864E-4</v>
      </c>
      <c r="G305" s="20">
        <f t="shared" si="50"/>
        <v>-0.61946778280986858</v>
      </c>
      <c r="H305" s="1">
        <f t="shared" si="52"/>
        <v>5.4029857991340248E-5</v>
      </c>
      <c r="I305" s="8">
        <f t="shared" si="56"/>
        <v>62.405563885880042</v>
      </c>
      <c r="J305" s="8">
        <f t="shared" si="57"/>
        <v>8.161974951780385</v>
      </c>
    </row>
    <row r="306" spans="1:10" x14ac:dyDescent="0.2">
      <c r="A306" s="8">
        <f t="shared" si="55"/>
        <v>24.083333333333261</v>
      </c>
      <c r="B306" s="9">
        <f t="shared" si="47"/>
        <v>1815.8443494327494</v>
      </c>
      <c r="C306" s="9">
        <f t="shared" si="48"/>
        <v>1864.0136755128915</v>
      </c>
      <c r="D306" s="48">
        <f t="shared" si="46"/>
        <v>1815.8443494327494</v>
      </c>
      <c r="E306" s="8">
        <f t="shared" si="49"/>
        <v>21.766109350322893</v>
      </c>
      <c r="F306" s="32">
        <f t="shared" si="51"/>
        <v>-6.2011654440807438E-4</v>
      </c>
      <c r="G306" s="20">
        <f t="shared" si="50"/>
        <v>-0.6201165444080744</v>
      </c>
      <c r="H306" s="1">
        <f t="shared" si="52"/>
        <v>5.4080179967549371E-5</v>
      </c>
      <c r="I306" s="8">
        <f t="shared" si="56"/>
        <v>62.533426668847952</v>
      </c>
      <c r="J306" s="8">
        <f t="shared" si="57"/>
        <v>7.6144849855956984</v>
      </c>
    </row>
    <row r="307" spans="1:10" x14ac:dyDescent="0.2">
      <c r="A307" s="8">
        <f t="shared" si="55"/>
        <v>24.166666666666593</v>
      </c>
      <c r="B307" s="9">
        <f t="shared" si="47"/>
        <v>1834.6224623525291</v>
      </c>
      <c r="C307" s="9">
        <f t="shared" si="48"/>
        <v>1866.2155721740457</v>
      </c>
      <c r="D307" s="48">
        <f t="shared" si="46"/>
        <v>1834.6224623525291</v>
      </c>
      <c r="E307" s="8">
        <f t="shared" si="49"/>
        <v>21.785914591391666</v>
      </c>
      <c r="F307" s="32">
        <f t="shared" si="51"/>
        <v>-6.2072378308107026E-4</v>
      </c>
      <c r="G307" s="20">
        <f t="shared" si="50"/>
        <v>-0.62072378308107024</v>
      </c>
      <c r="H307" s="1">
        <f t="shared" si="52"/>
        <v>5.4126994653453354E-5</v>
      </c>
      <c r="I307" s="8">
        <f t="shared" si="56"/>
        <v>62.65250563655313</v>
      </c>
      <c r="J307" s="8">
        <f t="shared" si="57"/>
        <v>7.064504096753855</v>
      </c>
    </row>
    <row r="308" spans="1:10" x14ac:dyDescent="0.2">
      <c r="A308" s="8">
        <f t="shared" si="55"/>
        <v>24.249999999999925</v>
      </c>
      <c r="B308" s="9">
        <f t="shared" si="47"/>
        <v>1853.4349731114241</v>
      </c>
      <c r="C308" s="9">
        <f t="shared" si="48"/>
        <v>1868.2521234872866</v>
      </c>
      <c r="D308" s="48">
        <f t="shared" si="46"/>
        <v>1853.4349731114241</v>
      </c>
      <c r="E308" s="8">
        <f t="shared" si="49"/>
        <v>21.804232612586407</v>
      </c>
      <c r="F308" s="32">
        <f t="shared" si="51"/>
        <v>-6.2128920260373546E-4</v>
      </c>
      <c r="G308" s="20">
        <f t="shared" si="50"/>
        <v>-0.62128920260373544</v>
      </c>
      <c r="H308" s="1">
        <f t="shared" si="52"/>
        <v>5.4170288162804523E-5</v>
      </c>
      <c r="I308" s="8">
        <f t="shared" si="56"/>
        <v>62.762738038596396</v>
      </c>
      <c r="J308" s="8">
        <f t="shared" si="57"/>
        <v>6.5122063294419155</v>
      </c>
    </row>
    <row r="309" spans="1:10" x14ac:dyDescent="0.2">
      <c r="A309" s="8">
        <f t="shared" si="55"/>
        <v>24.333333333333258</v>
      </c>
      <c r="B309" s="9">
        <f t="shared" si="47"/>
        <v>1872.2792189110376</v>
      </c>
      <c r="C309" s="9">
        <f t="shared" si="48"/>
        <v>1870.1226607287977</v>
      </c>
      <c r="D309" s="48">
        <f t="shared" si="46"/>
        <v>1872.2792189110376</v>
      </c>
      <c r="E309" s="8">
        <f t="shared" si="49"/>
        <v>21.82105739898525</v>
      </c>
      <c r="F309" s="32">
        <f t="shared" si="51"/>
        <v>-6.2181252629078462E-4</v>
      </c>
      <c r="G309" s="20">
        <f t="shared" si="50"/>
        <v>-0.62181252629078465</v>
      </c>
      <c r="H309" s="1">
        <f t="shared" si="52"/>
        <v>5.4210047625903002E-5</v>
      </c>
      <c r="I309" s="8">
        <f t="shared" si="56"/>
        <v>62.864065579988306</v>
      </c>
      <c r="J309" s="8">
        <f t="shared" si="57"/>
        <v>5.9577674989842322</v>
      </c>
    </row>
    <row r="310" spans="1:10" x14ac:dyDescent="0.2">
      <c r="A310" s="8">
        <f t="shared" si="55"/>
        <v>24.41666666666659</v>
      </c>
      <c r="B310" s="9">
        <f t="shared" si="47"/>
        <v>1891.1525201410666</v>
      </c>
      <c r="C310" s="9">
        <f t="shared" si="48"/>
        <v>1871.8265681682433</v>
      </c>
      <c r="D310" s="48">
        <f t="shared" si="46"/>
        <v>1891.1525201410666</v>
      </c>
      <c r="E310" s="8">
        <f t="shared" si="49"/>
        <v>21.836383412322956</v>
      </c>
      <c r="F310" s="32">
        <f t="shared" si="51"/>
        <v>-6.222934972945597E-4</v>
      </c>
      <c r="G310" s="20">
        <f t="shared" si="50"/>
        <v>-0.62229349729455974</v>
      </c>
      <c r="H310" s="1">
        <f t="shared" si="52"/>
        <v>5.424626119786406E-5</v>
      </c>
      <c r="I310" s="8">
        <f t="shared" si="56"/>
        <v>62.956434483430783</v>
      </c>
      <c r="J310" s="8">
        <f t="shared" si="57"/>
        <v>5.4013650634172636</v>
      </c>
    </row>
    <row r="311" spans="1:10" x14ac:dyDescent="0.2">
      <c r="A311" s="8">
        <f t="shared" si="55"/>
        <v>24.499999999999922</v>
      </c>
      <c r="B311" s="9">
        <f t="shared" si="47"/>
        <v>1910.0521817433432</v>
      </c>
      <c r="C311" s="9">
        <f t="shared" si="48"/>
        <v>1873.3632835420133</v>
      </c>
      <c r="D311" s="48">
        <f t="shared" si="46"/>
        <v>1910.0521817433432</v>
      </c>
      <c r="E311" s="8">
        <f t="shared" si="49"/>
        <v>21.850205595247587</v>
      </c>
      <c r="F311" s="32">
        <f t="shared" si="51"/>
        <v>-6.2273187888251804E-4</v>
      </c>
      <c r="G311" s="20">
        <f t="shared" si="50"/>
        <v>-0.62273187888251802</v>
      </c>
      <c r="H311" s="1">
        <f t="shared" si="52"/>
        <v>5.4278918066249858E-5</v>
      </c>
      <c r="I311" s="8">
        <f t="shared" si="56"/>
        <v>63.039795546983093</v>
      </c>
      <c r="J311" s="8">
        <f t="shared" si="57"/>
        <v>4.8431779927508067</v>
      </c>
    </row>
    <row r="312" spans="1:10" x14ac:dyDescent="0.2">
      <c r="A312" s="8">
        <f t="shared" si="55"/>
        <v>24.583333333333254</v>
      </c>
      <c r="B312" s="9">
        <f t="shared" si="47"/>
        <v>1928.9754945924681</v>
      </c>
      <c r="C312" s="9">
        <f t="shared" si="48"/>
        <v>1874.7322984869218</v>
      </c>
      <c r="D312" s="48">
        <f t="shared" si="46"/>
        <v>1928.9754945924681</v>
      </c>
      <c r="E312" s="8">
        <f t="shared" si="49"/>
        <v>21.862519375221463</v>
      </c>
      <c r="F312" s="32">
        <f t="shared" si="51"/>
        <v>-6.2312745469391632E-4</v>
      </c>
      <c r="G312" s="20">
        <f t="shared" si="50"/>
        <v>-0.62312745469391628</v>
      </c>
      <c r="H312" s="1">
        <f t="shared" si="52"/>
        <v>5.4308008458057641E-5</v>
      </c>
      <c r="I312" s="8">
        <f t="shared" si="56"/>
        <v>63.114104197009254</v>
      </c>
      <c r="J312" s="8">
        <f t="shared" si="57"/>
        <v>4.2833866360915849</v>
      </c>
    </row>
    <row r="313" spans="1:10" x14ac:dyDescent="0.2">
      <c r="A313" s="8">
        <f t="shared" si="55"/>
        <v>24.666666666666586</v>
      </c>
      <c r="B313" s="9">
        <f t="shared" si="47"/>
        <v>1947.9197368916075</v>
      </c>
      <c r="C313" s="9">
        <f t="shared" si="48"/>
        <v>1875.933158933746</v>
      </c>
      <c r="D313" s="48">
        <f t="shared" si="46"/>
        <v>1947.9197368916075</v>
      </c>
      <c r="E313" s="8">
        <f t="shared" si="49"/>
        <v>21.873320668060902</v>
      </c>
      <c r="F313" s="32">
        <f t="shared" si="51"/>
        <v>-6.2348002897521517E-4</v>
      </c>
      <c r="G313" s="20">
        <f t="shared" si="50"/>
        <v>-0.62348002897521515</v>
      </c>
      <c r="H313" s="1">
        <f t="shared" si="52"/>
        <v>5.4333523646056925E-5</v>
      </c>
      <c r="I313" s="8">
        <f t="shared" si="56"/>
        <v>63.179320536312318</v>
      </c>
      <c r="J313" s="8">
        <f t="shared" si="57"/>
        <v>3.7221725868098332</v>
      </c>
    </row>
    <row r="314" spans="1:10" x14ac:dyDescent="0.2">
      <c r="A314" s="8">
        <f t="shared" si="55"/>
        <v>24.749999999999918</v>
      </c>
      <c r="B314" s="9">
        <f t="shared" si="47"/>
        <v>1966.882175581999</v>
      </c>
      <c r="C314" s="9">
        <f t="shared" si="48"/>
        <v>1876.9654654600456</v>
      </c>
      <c r="D314" s="48">
        <f t="shared" si="46"/>
        <v>1966.882175581999</v>
      </c>
      <c r="E314" s="8">
        <f t="shared" si="49"/>
        <v>21.88260588110969</v>
      </c>
      <c r="F314" s="32">
        <f t="shared" si="51"/>
        <v>-6.237894267937757E-4</v>
      </c>
      <c r="G314" s="20">
        <f t="shared" si="50"/>
        <v>-0.62378942679377569</v>
      </c>
      <c r="H314" s="1">
        <f t="shared" si="52"/>
        <v>5.4355455954469151E-5</v>
      </c>
      <c r="I314" s="8">
        <f t="shared" si="56"/>
        <v>63.235409387369003</v>
      </c>
      <c r="J314" s="8">
        <f t="shared" si="57"/>
        <v>3.1597185459338668</v>
      </c>
    </row>
    <row r="315" spans="1:10" x14ac:dyDescent="0.2">
      <c r="A315" s="8">
        <f t="shared" si="55"/>
        <v>24.83333333333325</v>
      </c>
      <c r="B315" s="9">
        <f t="shared" si="47"/>
        <v>1985.8600677646805</v>
      </c>
      <c r="C315" s="9">
        <f t="shared" si="48"/>
        <v>1877.8288736017607</v>
      </c>
      <c r="D315" s="48">
        <f t="shared" si="46"/>
        <v>1985.8600677646805</v>
      </c>
      <c r="E315" s="8">
        <f t="shared" si="49"/>
        <v>21.890371916041794</v>
      </c>
      <c r="F315" s="32">
        <f t="shared" si="51"/>
        <v>-6.2405549422945281E-4</v>
      </c>
      <c r="G315" s="20">
        <f t="shared" si="50"/>
        <v>-0.62405549422945283</v>
      </c>
      <c r="H315" s="1">
        <f t="shared" si="52"/>
        <v>5.4373798763983846E-5</v>
      </c>
      <c r="I315" s="8">
        <f t="shared" si="56"/>
        <v>63.282340330586734</v>
      </c>
      <c r="J315" s="8">
        <f t="shared" si="57"/>
        <v>2.5962081839615534</v>
      </c>
    </row>
    <row r="316" spans="1:10" x14ac:dyDescent="0.2">
      <c r="A316" s="8">
        <f t="shared" si="55"/>
        <v>24.916666666666583</v>
      </c>
      <c r="B316" s="9">
        <f t="shared" si="47"/>
        <v>2004.8506621329404</v>
      </c>
      <c r="C316" s="9">
        <f t="shared" si="48"/>
        <v>1878.5230941231398</v>
      </c>
      <c r="D316" s="48">
        <f t="shared" si="46"/>
        <v>2004.8506621329404</v>
      </c>
      <c r="E316" s="8">
        <f t="shared" si="49"/>
        <v>21.896616171289264</v>
      </c>
      <c r="F316" s="32">
        <f t="shared" si="51"/>
        <v>-6.2427809854373158E-4</v>
      </c>
      <c r="G316" s="20">
        <f t="shared" si="50"/>
        <v>-0.62427809854373162</v>
      </c>
      <c r="H316" s="1">
        <f t="shared" si="52"/>
        <v>5.438854651610564E-5</v>
      </c>
      <c r="I316" s="8">
        <f t="shared" si="56"/>
        <v>63.320087737514029</v>
      </c>
      <c r="J316" s="8">
        <f t="shared" si="57"/>
        <v>2.0318260012811371</v>
      </c>
    </row>
    <row r="317" spans="1:10" x14ac:dyDescent="0.2">
      <c r="A317" s="8">
        <f t="shared" si="55"/>
        <v>24.999999999999915</v>
      </c>
      <c r="B317" s="9">
        <f t="shared" si="47"/>
        <v>2023.8512004139679</v>
      </c>
      <c r="C317" s="9">
        <f t="shared" si="48"/>
        <v>1879.0478932446103</v>
      </c>
      <c r="D317" s="48">
        <f t="shared" si="46"/>
        <v>2023.8512004139679</v>
      </c>
      <c r="E317" s="8">
        <f t="shared" si="49"/>
        <v>21.901336544091844</v>
      </c>
      <c r="F317" s="32">
        <f t="shared" si="51"/>
        <v>-6.2445712832609197E-4</v>
      </c>
      <c r="G317" s="20">
        <f t="shared" si="50"/>
        <v>-0.62445712832609201</v>
      </c>
      <c r="H317" s="1">
        <f t="shared" si="52"/>
        <v>5.4399694716827968E-5</v>
      </c>
      <c r="I317" s="8">
        <f t="shared" si="56"/>
        <v>63.348630798943745</v>
      </c>
      <c r="J317" s="8">
        <f t="shared" si="57"/>
        <v>1.4667571873969982</v>
      </c>
    </row>
    <row r="318" spans="1:10" x14ac:dyDescent="0.2">
      <c r="A318" s="8">
        <f t="shared" si="55"/>
        <v>25.083333333333247</v>
      </c>
      <c r="B318" s="9">
        <f t="shared" si="47"/>
        <v>2042.8589188181586</v>
      </c>
      <c r="C318" s="9">
        <f t="shared" si="48"/>
        <v>1879.4030928282659</v>
      </c>
      <c r="D318" s="48">
        <f t="shared" si="46"/>
        <v>2042.8589188181586</v>
      </c>
      <c r="E318" s="8">
        <f t="shared" si="49"/>
        <v>21.904531432165356</v>
      </c>
      <c r="F318" s="32">
        <f t="shared" si="51"/>
        <v>-6.2459249361733059E-4</v>
      </c>
      <c r="G318" s="20">
        <f t="shared" si="50"/>
        <v>-0.6245924936173306</v>
      </c>
      <c r="H318" s="1">
        <f t="shared" si="52"/>
        <v>5.440723993962921E-5</v>
      </c>
      <c r="I318" s="8">
        <f t="shared" si="56"/>
        <v>63.367953547858157</v>
      </c>
      <c r="J318" s="8">
        <f t="shared" si="57"/>
        <v>0.90118747915859443</v>
      </c>
    </row>
    <row r="319" spans="1:10" x14ac:dyDescent="0.2">
      <c r="A319" s="8">
        <f t="shared" si="55"/>
        <v>25.166666666666579</v>
      </c>
      <c r="B319" s="9">
        <f t="shared" si="47"/>
        <v>2061.8710494945262</v>
      </c>
      <c r="C319" s="9">
        <f t="shared" si="48"/>
        <v>1879.5885705206972</v>
      </c>
      <c r="D319" s="48">
        <f t="shared" si="46"/>
        <v>2061.8710494945262</v>
      </c>
      <c r="E319" s="8">
        <f t="shared" si="49"/>
        <v>21.906199734986416</v>
      </c>
      <c r="F319" s="32">
        <f t="shared" si="51"/>
        <v>-6.2468412600960902E-4</v>
      </c>
      <c r="G319" s="20">
        <f t="shared" si="50"/>
        <v>-0.62468412600960899</v>
      </c>
      <c r="H319" s="1">
        <f t="shared" si="52"/>
        <v>5.4411179827788177E-5</v>
      </c>
      <c r="I319" s="8">
        <f t="shared" si="56"/>
        <v>63.378044877173721</v>
      </c>
      <c r="J319" s="8">
        <f t="shared" si="57"/>
        <v>0.33530301819309327</v>
      </c>
    </row>
    <row r="320" spans="1:10" x14ac:dyDescent="0.2">
      <c r="A320" s="8">
        <f t="shared" si="55"/>
        <v>25.249999999999911</v>
      </c>
      <c r="B320" s="9">
        <f t="shared" si="47"/>
        <v>2080.8848219906522</v>
      </c>
      <c r="C320" s="9">
        <f t="shared" si="48"/>
        <v>1879.6042598529605</v>
      </c>
      <c r="D320" s="48">
        <f t="shared" si="46"/>
        <v>2080.8848219906522</v>
      </c>
      <c r="E320" s="8">
        <f t="shared" si="49"/>
        <v>21.906340854691607</v>
      </c>
      <c r="F320" s="32">
        <f t="shared" si="51"/>
        <v>-6.2473197872304044E-4</v>
      </c>
      <c r="G320" s="20">
        <f t="shared" si="50"/>
        <v>-0.62473197872304043</v>
      </c>
      <c r="H320" s="1">
        <f t="shared" si="52"/>
        <v>5.4411513096016349E-5</v>
      </c>
      <c r="I320" s="8">
        <f t="shared" si="56"/>
        <v>63.378898552252863</v>
      </c>
      <c r="J320" s="8">
        <f t="shared" si="57"/>
        <v>-0.2307097922559832</v>
      </c>
    </row>
    <row r="321" spans="1:10" x14ac:dyDescent="0.2">
      <c r="A321" s="8">
        <f t="shared" si="55"/>
        <v>25.333333333333243</v>
      </c>
      <c r="B321" s="9">
        <f t="shared" si="47"/>
        <v>2099.8974647156015</v>
      </c>
      <c r="C321" s="9">
        <f t="shared" si="48"/>
        <v>1879.4501502975345</v>
      </c>
      <c r="D321" s="48">
        <f t="shared" si="46"/>
        <v>2099.8974647156015</v>
      </c>
      <c r="E321" s="8">
        <f t="shared" si="49"/>
        <v>21.90495469658979</v>
      </c>
      <c r="F321" s="32">
        <f t="shared" si="51"/>
        <v>-6.2473602665867026E-4</v>
      </c>
      <c r="G321" s="20">
        <f t="shared" si="50"/>
        <v>-0.62473602665867023</v>
      </c>
      <c r="H321" s="1">
        <f t="shared" si="52"/>
        <v>5.4408239531405037E-5</v>
      </c>
      <c r="I321" s="8">
        <f t="shared" si="56"/>
        <v>63.37051321815958</v>
      </c>
      <c r="J321" s="8">
        <f t="shared" si="57"/>
        <v>-0.79666443088043781</v>
      </c>
    </row>
    <row r="322" spans="1:10" x14ac:dyDescent="0.2">
      <c r="A322" s="8">
        <f t="shared" si="55"/>
        <v>25.416666666666575</v>
      </c>
      <c r="B322" s="9">
        <f t="shared" si="47"/>
        <v>2118.9062064042241</v>
      </c>
      <c r="C322" s="9">
        <f t="shared" si="48"/>
        <v>1879.1262872821817</v>
      </c>
      <c r="D322" s="48">
        <f t="shared" si="46"/>
        <v>2118.9062064042241</v>
      </c>
      <c r="E322" s="8">
        <f t="shared" si="49"/>
        <v>21.902041669286795</v>
      </c>
      <c r="F322" s="32">
        <f t="shared" si="51"/>
        <v>-6.2469626642775052E-4</v>
      </c>
      <c r="G322" s="20">
        <f t="shared" si="50"/>
        <v>-0.62469626642775056</v>
      </c>
      <c r="H322" s="1">
        <f t="shared" si="52"/>
        <v>5.4401359993686468E-5</v>
      </c>
      <c r="I322" s="8">
        <f t="shared" si="56"/>
        <v>63.352892401644901</v>
      </c>
      <c r="J322" s="8">
        <f t="shared" si="57"/>
        <v>-1.362374402044821</v>
      </c>
    </row>
    <row r="323" spans="1:10" x14ac:dyDescent="0.2">
      <c r="A323" s="8">
        <f t="shared" si="55"/>
        <v>25.499999999999908</v>
      </c>
      <c r="B323" s="9">
        <f t="shared" si="47"/>
        <v>2137.9082775812622</v>
      </c>
      <c r="C323" s="9">
        <f t="shared" si="48"/>
        <v>1878.632772160686</v>
      </c>
      <c r="D323" s="48">
        <f t="shared" si="46"/>
        <v>2137.9082775812622</v>
      </c>
      <c r="E323" s="8">
        <f t="shared" si="49"/>
        <v>21.897602684422182</v>
      </c>
      <c r="F323" s="32">
        <f t="shared" si="51"/>
        <v>-6.246127163572504E-4</v>
      </c>
      <c r="G323" s="20">
        <f t="shared" si="50"/>
        <v>-0.62461271635725035</v>
      </c>
      <c r="H323" s="1">
        <f t="shared" si="52"/>
        <v>5.4390876414808198E-5</v>
      </c>
      <c r="I323" s="8">
        <f t="shared" si="56"/>
        <v>63.326044507858093</v>
      </c>
      <c r="J323" s="8">
        <f t="shared" si="57"/>
        <v>-1.927653379504578</v>
      </c>
    </row>
    <row r="324" spans="1:10" x14ac:dyDescent="0.2">
      <c r="A324" s="8">
        <f t="shared" si="55"/>
        <v>25.58333333333324</v>
      </c>
      <c r="B324" s="9">
        <f t="shared" si="47"/>
        <v>2156.9009120236774</v>
      </c>
      <c r="C324" s="9">
        <f t="shared" si="48"/>
        <v>1877.9697621405057</v>
      </c>
      <c r="D324" s="48">
        <f t="shared" si="46"/>
        <v>2156.9009120236774</v>
      </c>
      <c r="E324" s="8">
        <f t="shared" si="49"/>
        <v>21.891639156018538</v>
      </c>
      <c r="F324" s="32">
        <f t="shared" si="51"/>
        <v>-6.2448541647158848E-4</v>
      </c>
      <c r="G324" s="20">
        <f t="shared" si="50"/>
        <v>-0.62448541647158851</v>
      </c>
      <c r="H324" s="1">
        <f t="shared" si="52"/>
        <v>5.4376791797821315E-5</v>
      </c>
      <c r="I324" s="8">
        <f t="shared" si="56"/>
        <v>63.289982811788683</v>
      </c>
      <c r="J324" s="8">
        <f t="shared" si="57"/>
        <v>-2.4923153498999131</v>
      </c>
    </row>
    <row r="325" spans="1:10" x14ac:dyDescent="0.2">
      <c r="A325" s="8">
        <f t="shared" si="55"/>
        <v>25.666666666666572</v>
      </c>
      <c r="B325" s="9">
        <f t="shared" si="47"/>
        <v>2175.8813482196251</v>
      </c>
      <c r="C325" s="9">
        <f t="shared" si="48"/>
        <v>1877.1374701674374</v>
      </c>
      <c r="D325" s="48">
        <f t="shared" si="46"/>
        <v>2175.8813482196251</v>
      </c>
      <c r="E325" s="8">
        <f t="shared" si="49"/>
        <v>21.884152999444058</v>
      </c>
      <c r="F325" s="32">
        <f t="shared" si="51"/>
        <v>-6.2431442845062193E-4</v>
      </c>
      <c r="G325" s="20">
        <f t="shared" si="50"/>
        <v>-0.62431442845062191</v>
      </c>
      <c r="H325" s="1">
        <f t="shared" si="52"/>
        <v>5.4359110215083383E-5</v>
      </c>
      <c r="I325" s="8">
        <f t="shared" si="56"/>
        <v>63.244725444454147</v>
      </c>
      <c r="J325" s="8">
        <f t="shared" si="57"/>
        <v>-3.0561747558208285</v>
      </c>
    </row>
    <row r="326" spans="1:10" x14ac:dyDescent="0.2">
      <c r="A326" s="8">
        <f t="shared" si="55"/>
        <v>25.749999999999904</v>
      </c>
      <c r="B326" s="9">
        <f t="shared" si="47"/>
        <v>2194.8468308224992</v>
      </c>
      <c r="C326" s="9">
        <f t="shared" si="48"/>
        <v>1876.1361647674535</v>
      </c>
      <c r="D326" s="48">
        <f t="shared" si="46"/>
        <v>2194.8468308224992</v>
      </c>
      <c r="E326" s="8">
        <f t="shared" si="49"/>
        <v>21.875146629989938</v>
      </c>
      <c r="F326" s="32">
        <f t="shared" si="51"/>
        <v>-6.240998355639618E-4</v>
      </c>
      <c r="G326" s="20">
        <f t="shared" si="50"/>
        <v>-0.62409983556396176</v>
      </c>
      <c r="H326" s="1">
        <f t="shared" si="52"/>
        <v>5.4337836805777888E-5</v>
      </c>
      <c r="I326" s="8">
        <f t="shared" si="56"/>
        <v>63.190295373857467</v>
      </c>
      <c r="J326" s="8">
        <f t="shared" si="57"/>
        <v>-3.6190466382397362</v>
      </c>
    </row>
    <row r="327" spans="1:10" x14ac:dyDescent="0.2">
      <c r="A327" s="8">
        <f t="shared" si="55"/>
        <v>25.833333333333236</v>
      </c>
      <c r="B327" s="9">
        <f t="shared" si="47"/>
        <v>2213.794612098483</v>
      </c>
      <c r="C327" s="9">
        <f t="shared" si="48"/>
        <v>1874.9661698459292</v>
      </c>
      <c r="D327" s="48">
        <f t="shared" si="46"/>
        <v>2213.794612098483</v>
      </c>
      <c r="E327" s="8">
        <f t="shared" si="49"/>
        <v>21.864622961064498</v>
      </c>
      <c r="F327" s="32">
        <f t="shared" si="51"/>
        <v>-6.2384174258173913E-4</v>
      </c>
      <c r="G327" s="20">
        <f t="shared" si="50"/>
        <v>-0.62384174258173919</v>
      </c>
      <c r="H327" s="1">
        <f t="shared" si="52"/>
        <v>5.4312977772752525E-5</v>
      </c>
      <c r="I327" s="8">
        <f t="shared" si="56"/>
        <v>63.126720380748097</v>
      </c>
      <c r="J327" s="8">
        <f t="shared" si="57"/>
        <v>-4.1807467781094063</v>
      </c>
    </row>
    <row r="328" spans="1:10" x14ac:dyDescent="0.2">
      <c r="A328" s="8">
        <f t="shared" si="55"/>
        <v>25.916666666666568</v>
      </c>
      <c r="B328" s="9">
        <f t="shared" si="47"/>
        <v>2232.721953366055</v>
      </c>
      <c r="C328" s="9">
        <f t="shared" si="48"/>
        <v>1873.6278644445442</v>
      </c>
      <c r="D328" s="48">
        <f t="shared" si="46"/>
        <v>2232.721953366055</v>
      </c>
      <c r="E328" s="8">
        <f t="shared" si="49"/>
        <v>21.852585402006579</v>
      </c>
      <c r="F328" s="32">
        <f t="shared" si="51"/>
        <v>-6.2354027566197871E-4</v>
      </c>
      <c r="G328" s="20">
        <f t="shared" si="50"/>
        <v>-0.62354027566197867</v>
      </c>
      <c r="H328" s="1">
        <f t="shared" si="52"/>
        <v>5.4284540378679558E-5</v>
      </c>
      <c r="I328" s="8">
        <f t="shared" si="56"/>
        <v>63.054033029229501</v>
      </c>
      <c r="J328" s="8">
        <f t="shared" si="57"/>
        <v>-4.7410918369258663</v>
      </c>
    </row>
    <row r="329" spans="1:10" x14ac:dyDescent="0.2">
      <c r="A329" s="8">
        <f t="shared" si="55"/>
        <v>25.999999999999901</v>
      </c>
      <c r="B329" s="9">
        <f t="shared" si="47"/>
        <v>2251.6261264259119</v>
      </c>
      <c r="C329" s="9">
        <f t="shared" si="48"/>
        <v>1872.1216824561934</v>
      </c>
      <c r="D329" s="48">
        <f t="shared" si="46"/>
        <v>2251.6261264259119</v>
      </c>
      <c r="E329" s="8">
        <f t="shared" si="49"/>
        <v>21.839037855521315</v>
      </c>
      <c r="F329" s="32">
        <f t="shared" si="51"/>
        <v>-6.2319558221479048E-4</v>
      </c>
      <c r="G329" s="20">
        <f t="shared" si="50"/>
        <v>-0.62319558221479054</v>
      </c>
      <c r="H329" s="1">
        <f t="shared" si="52"/>
        <v>5.4252532941542204E-5</v>
      </c>
      <c r="I329" s="8">
        <f t="shared" si="56"/>
        <v>62.972270632265229</v>
      </c>
      <c r="J329" s="8">
        <f t="shared" si="57"/>
        <v>-5.2998994960581198</v>
      </c>
    </row>
    <row r="330" spans="1:10" x14ac:dyDescent="0.2">
      <c r="A330" s="8">
        <f t="shared" si="55"/>
        <v>26.083333333333233</v>
      </c>
      <c r="B330" s="9">
        <f t="shared" si="47"/>
        <v>2270.5044149797841</v>
      </c>
      <c r="C330" s="9">
        <f t="shared" si="48"/>
        <v>1870.4481122983127</v>
      </c>
      <c r="D330" s="48">
        <f t="shared" si="46"/>
        <v>2270.5044149797841</v>
      </c>
      <c r="E330" s="8">
        <f t="shared" si="49"/>
        <v>21.823984714741787</v>
      </c>
      <c r="F330" s="32">
        <f t="shared" si="51"/>
        <v>-6.2280783074362305E-4</v>
      </c>
      <c r="G330" s="20">
        <f t="shared" si="50"/>
        <v>-0.622807830743623</v>
      </c>
      <c r="H330" s="1">
        <f t="shared" si="52"/>
        <v>5.4216964829451214E-5</v>
      </c>
      <c r="I330" s="8">
        <f t="shared" si="56"/>
        <v>62.881475212144835</v>
      </c>
      <c r="J330" s="8">
        <f t="shared" si="57"/>
        <v>-5.8569885946493008</v>
      </c>
    </row>
    <row r="331" spans="1:10" x14ac:dyDescent="0.2">
      <c r="A331" s="8">
        <f t="shared" si="55"/>
        <v>26.166666666666565</v>
      </c>
      <c r="B331" s="9">
        <f t="shared" si="47"/>
        <v>2289.3541160366462</v>
      </c>
      <c r="C331" s="9">
        <f t="shared" si="48"/>
        <v>1868.607696545072</v>
      </c>
      <c r="D331" s="48">
        <f t="shared" si="46"/>
        <v>2289.3541160366462</v>
      </c>
      <c r="E331" s="8">
        <f t="shared" si="49"/>
        <v>21.807430859920736</v>
      </c>
      <c r="F331" s="32">
        <f t="shared" si="51"/>
        <v>-6.2237721066387124E-4</v>
      </c>
      <c r="G331" s="20">
        <f t="shared" si="50"/>
        <v>-0.62237721066387119</v>
      </c>
      <c r="H331" s="1">
        <f t="shared" si="52"/>
        <v>5.4177846454797354E-5</v>
      </c>
      <c r="I331" s="8">
        <f t="shared" si="56"/>
        <v>62.78169345597982</v>
      </c>
      <c r="J331" s="8">
        <f t="shared" si="57"/>
        <v>-6.4121792658969712</v>
      </c>
    </row>
    <row r="332" spans="1:10" x14ac:dyDescent="0.2">
      <c r="A332" s="8">
        <f t="shared" si="55"/>
        <v>26.249999999999897</v>
      </c>
      <c r="B332" s="9">
        <f t="shared" si="47"/>
        <v>2308.1725413048403</v>
      </c>
      <c r="C332" s="9">
        <f t="shared" si="48"/>
        <v>1866.6010315189528</v>
      </c>
      <c r="D332" s="48">
        <f t="shared" si="46"/>
        <v>2308.1725413048403</v>
      </c>
      <c r="E332" s="8">
        <f t="shared" si="49"/>
        <v>21.789381654756976</v>
      </c>
      <c r="F332" s="32">
        <f t="shared" si="51"/>
        <v>-6.219039320991659E-4</v>
      </c>
      <c r="G332" s="20">
        <f t="shared" si="50"/>
        <v>-0.62190393209916595</v>
      </c>
      <c r="H332" s="1">
        <f t="shared" si="52"/>
        <v>5.4135189267745407E-5</v>
      </c>
      <c r="I332" s="8">
        <f t="shared" si="56"/>
        <v>62.672976666308521</v>
      </c>
      <c r="J332" s="8">
        <f t="shared" si="57"/>
        <v>-6.9652930715238925</v>
      </c>
    </row>
    <row r="333" spans="1:10" x14ac:dyDescent="0.2">
      <c r="A333" s="8">
        <f t="shared" si="55"/>
        <v>26.333333333333229</v>
      </c>
      <c r="B333" s="9">
        <f t="shared" si="47"/>
        <v>2326.9570185686575</v>
      </c>
      <c r="C333" s="9">
        <f t="shared" si="48"/>
        <v>1864.4287668422796</v>
      </c>
      <c r="D333" s="48">
        <f t="shared" si="46"/>
        <v>2326.9570185686575</v>
      </c>
      <c r="E333" s="8">
        <f t="shared" si="49"/>
        <v>21.769842942361578</v>
      </c>
      <c r="F333" s="32">
        <f t="shared" si="51"/>
        <v>-6.2138822565572203E-4</v>
      </c>
      <c r="G333" s="20">
        <f t="shared" si="50"/>
        <v>-0.62138822565572205</v>
      </c>
      <c r="H333" s="1">
        <f t="shared" si="52"/>
        <v>5.4089005749076288E-5</v>
      </c>
      <c r="I333" s="8">
        <f t="shared" si="56"/>
        <v>62.555380706897182</v>
      </c>
      <c r="J333" s="8">
        <f t="shared" si="57"/>
        <v>-7.5161531342545054</v>
      </c>
    </row>
    <row r="334" spans="1:10" x14ac:dyDescent="0.2">
      <c r="A334" s="8">
        <f t="shared" si="55"/>
        <v>26.416666666666561</v>
      </c>
      <c r="B334" s="9">
        <f t="shared" si="47"/>
        <v>2345.7048930479541</v>
      </c>
      <c r="C334" s="9">
        <f t="shared" si="48"/>
        <v>1862.0916049493326</v>
      </c>
      <c r="D334" s="48">
        <f t="shared" si="46"/>
        <v>2345.7048930479541</v>
      </c>
      <c r="E334" s="8">
        <f t="shared" si="49"/>
        <v>21.748821040869476</v>
      </c>
      <c r="F334" s="32">
        <f t="shared" si="51"/>
        <v>-6.2083034217514895E-4</v>
      </c>
      <c r="G334" s="20">
        <f t="shared" si="50"/>
        <v>-0.62083034217514887</v>
      </c>
      <c r="H334" s="1">
        <f t="shared" si="52"/>
        <v>5.4039309402384764E-5</v>
      </c>
      <c r="I334" s="8">
        <f t="shared" si="56"/>
        <v>62.428965943833049</v>
      </c>
      <c r="J334" s="8">
        <f t="shared" si="57"/>
        <v>-8.064584268116775</v>
      </c>
    </row>
    <row r="335" spans="1:10" x14ac:dyDescent="0.2">
      <c r="A335" s="8">
        <f t="shared" si="55"/>
        <v>26.499999999999893</v>
      </c>
      <c r="B335" s="9">
        <f t="shared" si="47"/>
        <v>2364.413528739401</v>
      </c>
      <c r="C335" s="9">
        <f t="shared" si="48"/>
        <v>1859.590300559717</v>
      </c>
      <c r="D335" s="48">
        <f t="shared" si="46"/>
        <v>2364.413528739401</v>
      </c>
      <c r="E335" s="8">
        <f t="shared" si="49"/>
        <v>21.726322738702674</v>
      </c>
      <c r="F335" s="32">
        <f t="shared" si="51"/>
        <v>-6.2023055246617528E-4</v>
      </c>
      <c r="G335" s="20">
        <f t="shared" si="50"/>
        <v>-0.62023055246617531</v>
      </c>
      <c r="H335" s="1">
        <f t="shared" si="52"/>
        <v>5.398611474564065E-5</v>
      </c>
      <c r="I335" s="8">
        <f t="shared" si="56"/>
        <v>62.293797182013066</v>
      </c>
      <c r="J335" s="8">
        <f t="shared" si="57"/>
        <v>-8.6104131063937466</v>
      </c>
    </row>
    <row r="336" spans="1:10" x14ac:dyDescent="0.2">
      <c r="A336" s="8">
        <f t="shared" si="55"/>
        <v>26.583333333333226</v>
      </c>
      <c r="B336" s="9">
        <f t="shared" si="47"/>
        <v>2383.0803097380058</v>
      </c>
      <c r="C336" s="9">
        <f t="shared" si="48"/>
        <v>1856.9256601137242</v>
      </c>
      <c r="D336" s="48">
        <f t="shared" si="46"/>
        <v>2383.0803097380058</v>
      </c>
      <c r="E336" s="8">
        <f t="shared" si="49"/>
        <v>21.702355289491493</v>
      </c>
      <c r="F336" s="32">
        <f t="shared" si="51"/>
        <v>-6.1958914701577535E-4</v>
      </c>
      <c r="G336" s="20">
        <f t="shared" si="50"/>
        <v>-0.61958914701577539</v>
      </c>
      <c r="H336" s="1">
        <f t="shared" si="52"/>
        <v>5.3929437302121901E-5</v>
      </c>
      <c r="I336" s="8">
        <f t="shared" si="56"/>
        <v>62.149943597139817</v>
      </c>
      <c r="J336" s="8">
        <f t="shared" si="57"/>
        <v>-9.1534682270543293</v>
      </c>
    </row>
    <row r="337" spans="1:10" x14ac:dyDescent="0.2">
      <c r="A337" s="8">
        <f t="shared" si="55"/>
        <v>26.666666666666558</v>
      </c>
      <c r="B337" s="9">
        <f t="shared" si="47"/>
        <v>2401.7026415375726</v>
      </c>
      <c r="C337" s="9">
        <f t="shared" si="48"/>
        <v>1854.0985411704617</v>
      </c>
      <c r="D337" s="48">
        <f t="shared" ref="D337:D400" si="58">B337</f>
        <v>2401.7026415375726</v>
      </c>
      <c r="E337" s="8">
        <f t="shared" si="49"/>
        <v>21.676926406660971</v>
      </c>
      <c r="F337" s="32">
        <f t="shared" si="51"/>
        <v>-6.1890643568021371E-4</v>
      </c>
      <c r="G337" s="20">
        <f t="shared" si="50"/>
        <v>-0.61890643568021364</v>
      </c>
      <c r="H337" s="1">
        <f t="shared" si="52"/>
        <v>5.3869293590729089E-5</v>
      </c>
      <c r="I337" s="8">
        <f t="shared" si="56"/>
        <v>61.9974786633435</v>
      </c>
      <c r="J337" s="8">
        <f t="shared" si="57"/>
        <v>-9.6935802754982259</v>
      </c>
    </row>
    <row r="338" spans="1:10" x14ac:dyDescent="0.2">
      <c r="A338" s="8">
        <f t="shared" si="55"/>
        <v>26.74999999999989</v>
      </c>
      <c r="B338" s="9">
        <f t="shared" ref="B338:B400" si="59">B337+((I337+dp_dy*(1+EXP(-(ABS(E337)-displ)/9*sharpness))^(-alpha)/(H337*rho))/H337*SIN(H337*time_step*3600)-J337/H337*COS(H337*time_step*3600)-dp_dy*(1+EXP(-(ABS(E337)-displ)/9*sharpness))^(-alpha)*time_step*3600/(H337*rho)+J337/H337)/1000</f>
        <v>2420.2779523088129</v>
      </c>
      <c r="C338" s="9">
        <f t="shared" ref="C338:C400" si="60">C337+((I337+dp_dy*(1+EXP(-(ABS(E337)-displ)/9*sharpness))^(-alpha)/(H337*rho))/H337*COS(H337*time_step*3600)+J337/H337*SIN(H337*time_step*3600)-(I337+dp_dy*(1+EXP(-(ABS(E337)-displ)/9*sharpness))^(-alpha)/(H337*rho))/H337)/1000</f>
        <v>1851.1098517695843</v>
      </c>
      <c r="D338" s="48">
        <f t="shared" si="58"/>
        <v>2420.2779523088129</v>
      </c>
      <c r="E338" s="8">
        <f t="shared" ref="E338:E400" si="61">360*(init_km_from_eq+C338)/(2*PI()*6.37*10^3)</f>
        <v>21.650044257689895</v>
      </c>
      <c r="F338" s="32">
        <f t="shared" si="51"/>
        <v>-6.1818274735656736E-4</v>
      </c>
      <c r="G338" s="20">
        <f t="shared" ref="G338:G400" si="62">F338*10^5/100</f>
        <v>-0.61818274735656731</v>
      </c>
      <c r="H338" s="1">
        <f t="shared" si="52"/>
        <v>5.3805701115691055E-5</v>
      </c>
      <c r="I338" s="8">
        <f t="shared" si="56"/>
        <v>61.836480076556143</v>
      </c>
      <c r="J338" s="8">
        <f t="shared" si="57"/>
        <v>-10.230582084455769</v>
      </c>
    </row>
    <row r="339" spans="1:10" x14ac:dyDescent="0.2">
      <c r="A339" s="8">
        <f t="shared" si="55"/>
        <v>26.833333333333222</v>
      </c>
      <c r="B339" s="9">
        <f t="shared" si="59"/>
        <v>2438.8036941538448</v>
      </c>
      <c r="C339" s="9">
        <f t="shared" si="60"/>
        <v>1847.9605497575026</v>
      </c>
      <c r="D339" s="48">
        <f t="shared" si="58"/>
        <v>2438.8036941538448</v>
      </c>
      <c r="E339" s="8">
        <f t="shared" si="61"/>
        <v>21.621717458050277</v>
      </c>
      <c r="F339" s="32">
        <f t="shared" ref="F339:F350" si="63">dp_dy*(1+EXP(-(ABS(E338)-displ)/9*sharpness))^(-alpha)</f>
        <v>-6.1741842963531377E-4</v>
      </c>
      <c r="G339" s="20">
        <f t="shared" si="62"/>
        <v>-0.61741842963531379</v>
      </c>
      <c r="H339" s="1">
        <f t="shared" ref="H339:H400" si="64">2*7.292*10^(-5)*SIN(E339*PI()/180)</f>
        <v>5.373867835567228E-5</v>
      </c>
      <c r="I339" s="8">
        <f t="shared" si="56"/>
        <v>61.667029673771026</v>
      </c>
      <c r="J339" s="8">
        <f t="shared" si="57"/>
        <v>-10.76430879088951</v>
      </c>
    </row>
    <row r="340" spans="1:10" x14ac:dyDescent="0.2">
      <c r="A340" s="8">
        <f t="shared" si="55"/>
        <v>26.916666666666554</v>
      </c>
      <c r="B340" s="9">
        <f t="shared" si="59"/>
        <v>2457.2773443358742</v>
      </c>
      <c r="C340" s="9">
        <f t="shared" si="60"/>
        <v>1844.6516420789887</v>
      </c>
      <c r="D340" s="48">
        <f t="shared" si="58"/>
        <v>2457.2773443358742</v>
      </c>
      <c r="E340" s="8">
        <f t="shared" si="61"/>
        <v>21.591955064835634</v>
      </c>
      <c r="F340" s="32">
        <f t="shared" si="63"/>
        <v>-6.1661384843460308E-4</v>
      </c>
      <c r="G340" s="20">
        <f t="shared" si="62"/>
        <v>-0.6166138484346031</v>
      </c>
      <c r="H340" s="1">
        <f t="shared" si="64"/>
        <v>5.366824475229306E-5</v>
      </c>
      <c r="I340" s="8">
        <f t="shared" si="56"/>
        <v>61.489213348326757</v>
      </c>
      <c r="J340" s="8">
        <f t="shared" si="57"/>
        <v>-11.294597949750852</v>
      </c>
    </row>
    <row r="341" spans="1:10" x14ac:dyDescent="0.2">
      <c r="A341" s="8">
        <f t="shared" si="55"/>
        <v>26.999999999999886</v>
      </c>
      <c r="B341" s="9">
        <f t="shared" si="59"/>
        <v>2475.6964064828844</v>
      </c>
      <c r="C341" s="9">
        <f t="shared" si="60"/>
        <v>1841.1841840351465</v>
      </c>
      <c r="D341" s="48">
        <f t="shared" si="58"/>
        <v>2475.6964064828844</v>
      </c>
      <c r="E341" s="8">
        <f t="shared" si="61"/>
        <v>21.560766570086681</v>
      </c>
      <c r="F341" s="32">
        <f t="shared" si="63"/>
        <v>-6.1576938761686542E-4</v>
      </c>
      <c r="G341" s="20">
        <f t="shared" si="62"/>
        <v>-0.61576938761686539</v>
      </c>
      <c r="H341" s="1">
        <f t="shared" si="64"/>
        <v>5.3594420698074219E-5</v>
      </c>
      <c r="I341" s="8">
        <f t="shared" si="56"/>
        <v>61.303120961361515</v>
      </c>
      <c r="J341" s="8">
        <f t="shared" si="57"/>
        <v>-11.821289644451634</v>
      </c>
    </row>
    <row r="342" spans="1:10" x14ac:dyDescent="0.2">
      <c r="A342" s="8">
        <f t="shared" si="55"/>
        <v>27.083333333333218</v>
      </c>
      <c r="B342" s="9">
        <f t="shared" si="59"/>
        <v>2494.0584117642043</v>
      </c>
      <c r="C342" s="9">
        <f t="shared" si="60"/>
        <v>1837.5592785087497</v>
      </c>
      <c r="D342" s="48">
        <f t="shared" si="58"/>
        <v>2494.0584117642043</v>
      </c>
      <c r="E342" s="8">
        <f t="shared" si="61"/>
        <v>21.52816189382354</v>
      </c>
      <c r="F342" s="32">
        <f t="shared" si="63"/>
        <v>-6.1488544858843313E-4</v>
      </c>
      <c r="G342" s="20">
        <f t="shared" si="62"/>
        <v>-0.61488544858843308</v>
      </c>
      <c r="H342" s="1">
        <f t="shared" si="64"/>
        <v>5.3517227523818663E-5</v>
      </c>
      <c r="I342" s="8">
        <f t="shared" si="56"/>
        <v>61.10884624958905</v>
      </c>
      <c r="J342" s="8">
        <f t="shared" si="57"/>
        <v>-12.34422659391762</v>
      </c>
    </row>
    <row r="343" spans="1:10" x14ac:dyDescent="0.2">
      <c r="A343" s="8">
        <f t="shared" si="55"/>
        <v>27.166666666666551</v>
      </c>
      <c r="B343" s="9">
        <f t="shared" si="59"/>
        <v>2512.3609200388819</v>
      </c>
      <c r="C343" s="9">
        <f t="shared" si="60"/>
        <v>1833.7780751579949</v>
      </c>
      <c r="D343" s="48">
        <f t="shared" si="58"/>
        <v>2512.3609200388819</v>
      </c>
      <c r="E343" s="8">
        <f t="shared" si="61"/>
        <v>21.494151376793877</v>
      </c>
      <c r="F343" s="32">
        <f t="shared" si="63"/>
        <v>-6.1396244988287793E-4</v>
      </c>
      <c r="G343" s="20">
        <f t="shared" si="62"/>
        <v>-0.61396244988287796</v>
      </c>
      <c r="H343" s="1">
        <f t="shared" si="64"/>
        <v>5.3436687485442829E-5</v>
      </c>
      <c r="I343" s="8">
        <f t="shared" si="56"/>
        <v>60.906486729552881</v>
      </c>
      <c r="J343" s="8">
        <f t="shared" si="57"/>
        <v>-12.863254256097948</v>
      </c>
    </row>
    <row r="344" spans="1:10" x14ac:dyDescent="0.2">
      <c r="A344" s="8">
        <f t="shared" si="55"/>
        <v>27.249999999999883</v>
      </c>
      <c r="B344" s="9">
        <f t="shared" si="59"/>
        <v>2530.6015209748252</v>
      </c>
      <c r="C344" s="9">
        <f t="shared" si="60"/>
        <v>1829.8417695797461</v>
      </c>
      <c r="D344" s="48">
        <f t="shared" si="58"/>
        <v>2530.6015209748252</v>
      </c>
      <c r="E344" s="8">
        <f t="shared" si="61"/>
        <v>21.45874577294655</v>
      </c>
      <c r="F344" s="32">
        <f t="shared" si="63"/>
        <v>-6.1300082672879907E-4</v>
      </c>
      <c r="G344" s="20">
        <f t="shared" si="62"/>
        <v>-0.61300082672879908</v>
      </c>
      <c r="H344" s="1">
        <f t="shared" si="64"/>
        <v>5.3352823750271052E-5</v>
      </c>
      <c r="I344" s="8">
        <f t="shared" si="56"/>
        <v>60.696143598520798</v>
      </c>
      <c r="J344" s="8">
        <f t="shared" si="57"/>
        <v>-13.378220927812029</v>
      </c>
    </row>
    <row r="345" spans="1:10" x14ac:dyDescent="0.2">
      <c r="A345" s="8">
        <f t="shared" si="55"/>
        <v>27.333333333333215</v>
      </c>
      <c r="B345" s="9">
        <f t="shared" si="59"/>
        <v>2548.7778351377306</v>
      </c>
      <c r="C345" s="9">
        <f t="shared" si="60"/>
        <v>1825.7516024433921</v>
      </c>
      <c r="D345" s="48">
        <f t="shared" si="58"/>
        <v>2548.7778351377306</v>
      </c>
      <c r="E345" s="8">
        <f t="shared" si="61"/>
        <v>21.421956241641027</v>
      </c>
      <c r="F345" s="32">
        <f t="shared" si="63"/>
        <v>-6.1200103060280613E-4</v>
      </c>
      <c r="G345" s="20">
        <f t="shared" si="62"/>
        <v>-0.61200103060280608</v>
      </c>
      <c r="H345" s="1">
        <f t="shared" si="64"/>
        <v>5.326566038280739E-5</v>
      </c>
      <c r="I345" s="8">
        <f t="shared" si="56"/>
        <v>60.477921632185755</v>
      </c>
      <c r="J345" s="8">
        <f t="shared" si="57"/>
        <v>-13.888977840822967</v>
      </c>
    </row>
    <row r="346" spans="1:10" x14ac:dyDescent="0.2">
      <c r="A346" s="8">
        <f t="shared" si="55"/>
        <v>27.416666666666547</v>
      </c>
      <c r="B346" s="9">
        <f t="shared" si="59"/>
        <v>2566.8875150488639</v>
      </c>
      <c r="C346" s="9">
        <f t="shared" si="60"/>
        <v>1821.50885859646</v>
      </c>
      <c r="D346" s="48">
        <f t="shared" si="58"/>
        <v>2566.8875150488639</v>
      </c>
      <c r="E346" s="8">
        <f t="shared" si="61"/>
        <v>21.383794339602673</v>
      </c>
      <c r="F346" s="32">
        <f t="shared" si="63"/>
        <v>-6.1096352876847677E-4</v>
      </c>
      <c r="G346" s="20">
        <f t="shared" si="62"/>
        <v>-0.6109635287684767</v>
      </c>
      <c r="H346" s="1">
        <f t="shared" si="64"/>
        <v>5.3175222329998797E-5</v>
      </c>
      <c r="I346" s="8">
        <f t="shared" si="56"/>
        <v>60.251929079343824</v>
      </c>
      <c r="J346" s="8">
        <f t="shared" si="57"/>
        <v>-14.395379254034376</v>
      </c>
    </row>
    <row r="347" spans="1:10" x14ac:dyDescent="0.2">
      <c r="A347" s="8">
        <f t="shared" si="55"/>
        <v>27.499999999999879</v>
      </c>
      <c r="B347" s="9">
        <f t="shared" si="59"/>
        <v>2584.9282462108149</v>
      </c>
      <c r="C347" s="9">
        <f t="shared" si="60"/>
        <v>1817.1148661431637</v>
      </c>
      <c r="D347" s="48">
        <f t="shared" si="58"/>
        <v>2584.9282462108149</v>
      </c>
      <c r="E347" s="8">
        <f t="shared" si="61"/>
        <v>21.344272012634665</v>
      </c>
      <c r="F347" s="32">
        <f t="shared" si="63"/>
        <v>-6.0988880380207714E-4</v>
      </c>
      <c r="G347" s="20">
        <f t="shared" si="62"/>
        <v>-0.60988880380207722</v>
      </c>
      <c r="H347" s="1">
        <f t="shared" si="64"/>
        <v>5.3081535406005205E-5</v>
      </c>
      <c r="I347" s="8">
        <f t="shared" si="56"/>
        <v>60.018277553723458</v>
      </c>
      <c r="J347" s="8">
        <f t="shared" si="57"/>
        <v>-14.897282541715297</v>
      </c>
    </row>
    <row r="348" spans="1:10" x14ac:dyDescent="0.2">
      <c r="A348" s="8">
        <f t="shared" si="55"/>
        <v>27.583333333333211</v>
      </c>
      <c r="B348" s="9">
        <f t="shared" si="59"/>
        <v>2602.8977481003976</v>
      </c>
      <c r="C348" s="9">
        <f t="shared" si="60"/>
        <v>1812.5709954970926</v>
      </c>
      <c r="D348" s="48">
        <f t="shared" si="58"/>
        <v>2602.8977481003976</v>
      </c>
      <c r="E348" s="8">
        <f t="shared" si="61"/>
        <v>21.303401587097259</v>
      </c>
      <c r="F348" s="32">
        <f t="shared" si="63"/>
        <v>-6.0877735310585534E-4</v>
      </c>
      <c r="G348" s="20">
        <f t="shared" si="62"/>
        <v>-0.60877735310585535</v>
      </c>
      <c r="H348" s="1">
        <f t="shared" si="64"/>
        <v>5.2984626276491448E-5</v>
      </c>
      <c r="I348" s="8">
        <f t="shared" si="56"/>
        <v>59.777081923143726</v>
      </c>
      <c r="J348" s="8">
        <f t="shared" si="57"/>
        <v>-15.394548277666059</v>
      </c>
    </row>
    <row r="349" spans="1:10" x14ac:dyDescent="0.2">
      <c r="A349" s="8">
        <f t="shared" si="55"/>
        <v>27.666666666666544</v>
      </c>
      <c r="B349" s="9">
        <f t="shared" si="59"/>
        <v>2620.7937751279196</v>
      </c>
      <c r="C349" s="9">
        <f t="shared" si="60"/>
        <v>1807.87865840927</v>
      </c>
      <c r="D349" s="48">
        <f t="shared" si="58"/>
        <v>2620.7937751279196</v>
      </c>
      <c r="E349" s="8">
        <f t="shared" si="61"/>
        <v>21.26119576116556</v>
      </c>
      <c r="F349" s="32">
        <f t="shared" si="63"/>
        <v>-6.0762968840972988E-4</v>
      </c>
      <c r="G349" s="20">
        <f t="shared" si="62"/>
        <v>-0.60762968840972986</v>
      </c>
      <c r="H349" s="1">
        <f t="shared" si="64"/>
        <v>5.288452244245747E-5</v>
      </c>
      <c r="I349" s="8">
        <f t="shared" si="56"/>
        <v>59.528460196182124</v>
      </c>
      <c r="J349" s="8">
        <f t="shared" si="57"/>
        <v>-15.887040315246015</v>
      </c>
    </row>
    <row r="350" spans="1:10" x14ac:dyDescent="0.2">
      <c r="A350" s="8">
        <f t="shared" si="55"/>
        <v>27.749999999999876</v>
      </c>
      <c r="B350" s="9">
        <f t="shared" si="59"/>
        <v>2638.6141175621046</v>
      </c>
      <c r="C350" s="9">
        <f t="shared" si="60"/>
        <v>1803.0393069728332</v>
      </c>
      <c r="D350" s="48">
        <f t="shared" si="58"/>
        <v>2638.6141175621046</v>
      </c>
      <c r="E350" s="8">
        <f t="shared" si="61"/>
        <v>21.217667595876957</v>
      </c>
      <c r="F350" s="32">
        <f t="shared" si="63"/>
        <v>-6.0644633526221357E-4</v>
      </c>
      <c r="G350" s="20">
        <f t="shared" si="62"/>
        <v>-0.60644633526221359</v>
      </c>
      <c r="H350" s="1">
        <f t="shared" si="64"/>
        <v>5.2781252223622767E-5</v>
      </c>
      <c r="I350" s="8">
        <f t="shared" si="56"/>
        <v>59.272533406534933</v>
      </c>
      <c r="J350" s="8">
        <f t="shared" si="57"/>
        <v>-16.374625863192303</v>
      </c>
    </row>
    <row r="351" spans="1:10" x14ac:dyDescent="0.2">
      <c r="A351" s="8">
        <f t="shared" si="55"/>
        <v>27.833333333333208</v>
      </c>
      <c r="B351" s="9">
        <f t="shared" si="59"/>
        <v>2656.3566024199999</v>
      </c>
      <c r="C351" s="9">
        <f t="shared" si="60"/>
        <v>1798.0544326056063</v>
      </c>
      <c r="D351" s="48">
        <f t="shared" si="58"/>
        <v>2656.3566024199999</v>
      </c>
      <c r="E351" s="8">
        <f t="shared" si="61"/>
        <v>21.172830505979775</v>
      </c>
      <c r="F351" s="32">
        <f t="shared" ref="F351:F400" si="65">dp_dy*(1+EXP(-(ABS(E350)-displ)/9*sharpness))^(-alpha)</f>
        <v>-6.0522783251141664E-4</v>
      </c>
      <c r="G351" s="20">
        <f t="shared" si="62"/>
        <v>-0.60522783251141665</v>
      </c>
      <c r="H351" s="1">
        <f t="shared" si="64"/>
        <v>5.2674844741382121E-5</v>
      </c>
      <c r="I351" s="8">
        <f t="shared" ref="I351:I400" si="66">(I350+dp_dy*(1+EXP(-(ABS(E350)-displ)/9*sharpness))^(-alpha)/(H350*rho))*COS(H350*time_step*3600)+J350*SIN(H350*time_step*3600)-dp_dy*(1+EXP(-(ABS(E350)-displ)/9*sharpness))^(-alpha)/(H350*rho)</f>
        <v>59.009425495255265</v>
      </c>
      <c r="J351" s="8">
        <f t="shared" ref="J351:J400" si="67">-(I350+dp_dy*(1+EXP(-(ABS(E350)-displ)/9*sharpness))^(-alpha)/(H350*rho))*SIN(H350*time_step*3600)+J350*COS(H350*time_step*3600)</f>
        <v>-16.85717555716711</v>
      </c>
    </row>
    <row r="352" spans="1:10" x14ac:dyDescent="0.2">
      <c r="A352" s="8">
        <f t="shared" si="55"/>
        <v>27.91666666666654</v>
      </c>
      <c r="B352" s="9">
        <f t="shared" si="59"/>
        <v>2674.0190943212606</v>
      </c>
      <c r="C352" s="9">
        <f t="shared" si="60"/>
        <v>1792.9255650118594</v>
      </c>
      <c r="D352" s="48">
        <f t="shared" si="58"/>
        <v>2674.0190943212606</v>
      </c>
      <c r="E352" s="8">
        <f t="shared" si="61"/>
        <v>21.126698250594668</v>
      </c>
      <c r="F352" s="32">
        <f t="shared" si="65"/>
        <v>-6.0397473177698933E-4</v>
      </c>
      <c r="G352" s="20">
        <f t="shared" si="62"/>
        <v>-0.60397473177698935</v>
      </c>
      <c r="H352" s="1">
        <f t="shared" si="64"/>
        <v>5.2565329901349852E-5</v>
      </c>
      <c r="I352" s="8">
        <f t="shared" si="66"/>
        <v>58.739263191055542</v>
      </c>
      <c r="J352" s="8">
        <f t="shared" si="67"/>
        <v>-17.334563526979185</v>
      </c>
    </row>
    <row r="353" spans="1:10" x14ac:dyDescent="0.2">
      <c r="A353" s="8">
        <f t="shared" si="55"/>
        <v>27.999999999999872</v>
      </c>
      <c r="B353" s="9">
        <f t="shared" si="59"/>
        <v>2691.5994963062617</v>
      </c>
      <c r="C353" s="9">
        <f t="shared" si="60"/>
        <v>1787.6542711245538</v>
      </c>
      <c r="D353" s="48">
        <f t="shared" si="58"/>
        <v>2691.5994963062617</v>
      </c>
      <c r="E353" s="8">
        <f t="shared" si="61"/>
        <v>21.07928492370052</v>
      </c>
      <c r="F353" s="32">
        <f t="shared" si="65"/>
        <v>-6.026875969138652E-4</v>
      </c>
      <c r="G353" s="20">
        <f t="shared" si="62"/>
        <v>-0.6026875969138652</v>
      </c>
      <c r="H353" s="1">
        <f t="shared" si="64"/>
        <v>5.2452738375509794E-5</v>
      </c>
      <c r="I353" s="8">
        <f t="shared" si="66"/>
        <v>58.462175888862355</v>
      </c>
      <c r="J353" s="8">
        <f t="shared" si="67"/>
        <v>-17.806667459433726</v>
      </c>
    </row>
    <row r="354" spans="1:10" x14ac:dyDescent="0.2">
      <c r="A354" s="8">
        <f t="shared" si="55"/>
        <v>28.083333333333204</v>
      </c>
      <c r="B354" s="9">
        <f t="shared" si="59"/>
        <v>2709.0957506175391</v>
      </c>
      <c r="C354" s="9">
        <f t="shared" si="60"/>
        <v>1782.2421540293942</v>
      </c>
      <c r="D354" s="48">
        <f t="shared" si="58"/>
        <v>2709.0957506175391</v>
      </c>
      <c r="E354" s="8">
        <f t="shared" si="61"/>
        <v>21.030604944456687</v>
      </c>
      <c r="F354" s="32">
        <f t="shared" si="65"/>
        <v>-6.0136700346867435E-4</v>
      </c>
      <c r="G354" s="20">
        <f t="shared" si="62"/>
        <v>-0.60136700346867433</v>
      </c>
      <c r="H354" s="1">
        <f t="shared" si="64"/>
        <v>5.2337101583989359E-5</v>
      </c>
      <c r="I354" s="8">
        <f t="shared" si="66"/>
        <v>58.17829552681232</v>
      </c>
      <c r="J354" s="8">
        <f t="shared" si="67"/>
        <v>-18.273368656773041</v>
      </c>
    </row>
    <row r="355" spans="1:10" x14ac:dyDescent="0.2">
      <c r="A355" s="8">
        <f t="shared" si="55"/>
        <v>28.166666666666536</v>
      </c>
      <c r="B355" s="9">
        <f t="shared" si="59"/>
        <v>2726.505839444118</v>
      </c>
      <c r="C355" s="9">
        <f t="shared" si="60"/>
        <v>1776.6908518720138</v>
      </c>
      <c r="D355" s="48">
        <f t="shared" si="58"/>
        <v>2726.505839444118</v>
      </c>
      <c r="E355" s="8">
        <f t="shared" si="61"/>
        <v>20.980673047373518</v>
      </c>
      <c r="F355" s="32">
        <f t="shared" si="65"/>
        <v>-6.0001353812969905E-4</v>
      </c>
      <c r="G355" s="20">
        <f t="shared" si="62"/>
        <v>-0.60001353812969904</v>
      </c>
      <c r="H355" s="1">
        <f t="shared" si="64"/>
        <v>5.22184516764756E-5</v>
      </c>
      <c r="I355" s="8">
        <f t="shared" si="66"/>
        <v>57.887756461878077</v>
      </c>
      <c r="J355" s="8">
        <f t="shared" si="67"/>
        <v>-18.734552090678712</v>
      </c>
    </row>
    <row r="356" spans="1:10" x14ac:dyDescent="0.2">
      <c r="A356" s="8">
        <f t="shared" si="55"/>
        <v>28.249999999999869</v>
      </c>
      <c r="B356" s="9">
        <f t="shared" si="59"/>
        <v>2743.8277856283521</v>
      </c>
      <c r="C356" s="9">
        <f t="shared" si="60"/>
        <v>1771.002036749627</v>
      </c>
      <c r="D356" s="48">
        <f t="shared" si="58"/>
        <v>2743.8277856283521</v>
      </c>
      <c r="E356" s="8">
        <f t="shared" si="61"/>
        <v>20.929504272343227</v>
      </c>
      <c r="F356" s="32">
        <f t="shared" si="65"/>
        <v>-5.9862779817124038E-4</v>
      </c>
      <c r="G356" s="20">
        <f t="shared" si="62"/>
        <v>-0.59862779817124034</v>
      </c>
      <c r="H356" s="1">
        <f t="shared" si="64"/>
        <v>5.2096821513292062E-5</v>
      </c>
      <c r="I356" s="8">
        <f t="shared" si="66"/>
        <v>57.590695344313318</v>
      </c>
      <c r="J356" s="8">
        <f t="shared" si="67"/>
        <v>-19.190106451814209</v>
      </c>
    </row>
    <row r="357" spans="1:10" x14ac:dyDescent="0.2">
      <c r="A357" s="8">
        <f t="shared" si="55"/>
        <v>28.333333333333201</v>
      </c>
      <c r="B357" s="9">
        <f t="shared" si="59"/>
        <v>2761.0596533349408</v>
      </c>
      <c r="C357" s="9">
        <f t="shared" si="60"/>
        <v>1765.1774135884905</v>
      </c>
      <c r="D357" s="48">
        <f t="shared" si="58"/>
        <v>2761.0596533349408</v>
      </c>
      <c r="E357" s="8">
        <f t="shared" si="61"/>
        <v>20.877113954543027</v>
      </c>
      <c r="F357" s="32">
        <f t="shared" si="65"/>
        <v>-5.9721039089327276E-4</v>
      </c>
      <c r="G357" s="20">
        <f t="shared" si="62"/>
        <v>-0.59721039089327277</v>
      </c>
      <c r="H357" s="1">
        <f t="shared" si="64"/>
        <v>5.1972244646154995E-5</v>
      </c>
      <c r="I357" s="8">
        <f t="shared" si="66"/>
        <v>57.28725099110541</v>
      </c>
      <c r="J357" s="8">
        <f t="shared" si="67"/>
        <v>-19.639924194895052</v>
      </c>
    </row>
    <row r="358" spans="1:10" x14ac:dyDescent="0.2">
      <c r="A358" s="8">
        <f t="shared" si="55"/>
        <v>28.416666666666533</v>
      </c>
      <c r="B358" s="9">
        <f t="shared" si="59"/>
        <v>2778.1995486818605</v>
      </c>
      <c r="C358" s="9">
        <f t="shared" si="60"/>
        <v>1759.2187190085153</v>
      </c>
      <c r="D358" s="48">
        <f t="shared" si="58"/>
        <v>2778.1995486818605</v>
      </c>
      <c r="E358" s="8">
        <f t="shared" si="61"/>
        <v>20.823517714222771</v>
      </c>
      <c r="F358" s="32">
        <f t="shared" si="65"/>
        <v>-5.9576193305724712E-4</v>
      </c>
      <c r="G358" s="20">
        <f t="shared" si="62"/>
        <v>-0.59576193305724712</v>
      </c>
      <c r="H358" s="1">
        <f t="shared" si="64"/>
        <v>5.1844755298628193E-5</v>
      </c>
      <c r="I358" s="8">
        <f t="shared" si="66"/>
        <v>56.977564258623218</v>
      </c>
      <c r="J358" s="8">
        <f t="shared" si="67"/>
        <v>-20.083901579281722</v>
      </c>
    </row>
    <row r="359" spans="1:10" x14ac:dyDescent="0.2">
      <c r="A359" s="8">
        <f t="shared" si="55"/>
        <v>28.499999999999865</v>
      </c>
      <c r="B359" s="9">
        <f t="shared" si="59"/>
        <v>2795.2456203329948</v>
      </c>
      <c r="C359" s="9">
        <f t="shared" si="60"/>
        <v>1753.1277201763703</v>
      </c>
      <c r="D359" s="48">
        <f t="shared" si="58"/>
        <v>2795.2456203329948</v>
      </c>
      <c r="E359" s="8">
        <f t="shared" si="61"/>
        <v>20.768731446389012</v>
      </c>
      <c r="F359" s="32">
        <f t="shared" si="65"/>
        <v>-5.9428305031891215E-4</v>
      </c>
      <c r="G359" s="20">
        <f t="shared" si="62"/>
        <v>-0.59428305031891215</v>
      </c>
      <c r="H359" s="1">
        <f t="shared" si="64"/>
        <v>5.1714388346295517E-5</v>
      </c>
      <c r="I359" s="8">
        <f t="shared" si="66"/>
        <v>56.661777914646422</v>
      </c>
      <c r="J359" s="8">
        <f t="shared" si="67"/>
        <v>-20.521938705098471</v>
      </c>
    </row>
    <row r="360" spans="1:10" x14ac:dyDescent="0.2">
      <c r="A360" s="8">
        <f t="shared" si="55"/>
        <v>28.583333333333197</v>
      </c>
      <c r="B360" s="9">
        <f t="shared" si="59"/>
        <v>2812.1960600523021</v>
      </c>
      <c r="C360" s="9">
        <f t="shared" si="60"/>
        <v>1746.906213648422</v>
      </c>
      <c r="D360" s="48">
        <f t="shared" si="58"/>
        <v>2812.1960600523021</v>
      </c>
      <c r="E360" s="8">
        <f t="shared" si="61"/>
        <v>20.71277131039772</v>
      </c>
      <c r="F360" s="32">
        <f t="shared" si="65"/>
        <v>-5.9277437665900294E-4</v>
      </c>
      <c r="G360" s="20">
        <f t="shared" si="62"/>
        <v>-0.5927743766590029</v>
      </c>
      <c r="H360" s="1">
        <f t="shared" si="64"/>
        <v>5.1581179296670941E-5</v>
      </c>
      <c r="I360" s="8">
        <f t="shared" si="66"/>
        <v>56.340036509961088</v>
      </c>
      <c r="J360" s="8">
        <f t="shared" si="67"/>
        <v>-20.953939544888947</v>
      </c>
    </row>
    <row r="361" spans="1:10" x14ac:dyDescent="0.2">
      <c r="A361" s="8">
        <f t="shared" si="55"/>
        <v>28.666666666666529</v>
      </c>
      <c r="B361" s="9">
        <f t="shared" si="59"/>
        <v>2829.0491032194241</v>
      </c>
      <c r="C361" s="9">
        <f t="shared" si="60"/>
        <v>1740.5560242048437</v>
      </c>
      <c r="D361" s="48">
        <f t="shared" si="58"/>
        <v>2829.0491032194241</v>
      </c>
      <c r="E361" s="8">
        <f t="shared" si="61"/>
        <v>20.655653719467487</v>
      </c>
      <c r="F361" s="32">
        <f t="shared" si="65"/>
        <v>-5.9123655381265023E-4</v>
      </c>
      <c r="G361" s="20">
        <f t="shared" si="62"/>
        <v>-0.59123655381265028</v>
      </c>
      <c r="H361" s="1">
        <f t="shared" si="64"/>
        <v>5.1445164268865356E-5</v>
      </c>
      <c r="I361" s="8">
        <f t="shared" si="66"/>
        <v>56.01248624970404</v>
      </c>
      <c r="J361" s="8">
        <f t="shared" si="67"/>
        <v>-21.379811970827312</v>
      </c>
    </row>
    <row r="362" spans="1:10" x14ac:dyDescent="0.2">
      <c r="A362" s="8">
        <f t="shared" ref="A362:A400" si="68">A361+time_step</f>
        <v>28.749999999999861</v>
      </c>
      <c r="B362" s="9">
        <f t="shared" si="59"/>
        <v>2845.8030293066822</v>
      </c>
      <c r="C362" s="9">
        <f t="shared" si="60"/>
        <v>1734.0790036762241</v>
      </c>
      <c r="D362" s="48">
        <f t="shared" si="58"/>
        <v>2845.8030293066822</v>
      </c>
      <c r="E362" s="8">
        <f t="shared" si="61"/>
        <v>20.597395330125337</v>
      </c>
      <c r="F362" s="32">
        <f t="shared" si="65"/>
        <v>-5.896702306983423E-4</v>
      </c>
      <c r="G362" s="20">
        <f t="shared" si="62"/>
        <v>-0.58967023069834235</v>
      </c>
      <c r="H362" s="1">
        <f t="shared" si="64"/>
        <v>5.1306379973030226E-5</v>
      </c>
      <c r="I362" s="8">
        <f t="shared" si="66"/>
        <v>55.679274864636398</v>
      </c>
      <c r="J362" s="8">
        <f t="shared" si="67"/>
        <v>-21.799467777510984</v>
      </c>
    </row>
    <row r="363" spans="1:10" x14ac:dyDescent="0.2">
      <c r="A363" s="8">
        <f t="shared" si="68"/>
        <v>28.833333333333194</v>
      </c>
      <c r="B363" s="9">
        <f t="shared" si="59"/>
        <v>2862.45616231747</v>
      </c>
      <c r="C363" s="9">
        <f t="shared" si="60"/>
        <v>1727.4770297639984</v>
      </c>
      <c r="D363" s="48">
        <f t="shared" si="58"/>
        <v>2862.45616231747</v>
      </c>
      <c r="E363" s="8">
        <f t="shared" si="61"/>
        <v>20.538013031596925</v>
      </c>
      <c r="F363" s="32">
        <f t="shared" si="65"/>
        <v>-5.8807606284726535E-4</v>
      </c>
      <c r="G363" s="20">
        <f t="shared" si="62"/>
        <v>-0.58807606284726532</v>
      </c>
      <c r="H363" s="1">
        <f t="shared" si="64"/>
        <v>5.1164863689597787E-5</v>
      </c>
      <c r="I363" s="8">
        <f t="shared" si="66"/>
        <v>55.340551482523715</v>
      </c>
      <c r="J363" s="8">
        <f t="shared" si="67"/>
        <v>-22.212822700368417</v>
      </c>
    </row>
    <row r="364" spans="1:10" x14ac:dyDescent="0.2">
      <c r="A364" s="8">
        <f t="shared" si="68"/>
        <v>28.916666666666526</v>
      </c>
      <c r="B364" s="9">
        <f t="shared" si="59"/>
        <v>2879.0068711860968</v>
      </c>
      <c r="C364" s="9">
        <f t="shared" si="60"/>
        <v>1720.752004856007</v>
      </c>
      <c r="D364" s="48">
        <f t="shared" si="58"/>
        <v>2879.0068711860968</v>
      </c>
      <c r="E364" s="8">
        <f t="shared" si="61"/>
        <v>20.477523935152927</v>
      </c>
      <c r="F364" s="32">
        <f t="shared" si="65"/>
        <v>-5.864547118338328E-4</v>
      </c>
      <c r="G364" s="20">
        <f t="shared" si="62"/>
        <v>-0.5864547118338328</v>
      </c>
      <c r="H364" s="1">
        <f t="shared" si="64"/>
        <v>5.1020653248337886E-5</v>
      </c>
      <c r="I364" s="8">
        <f t="shared" si="66"/>
        <v>54.996466499797179</v>
      </c>
      <c r="J364" s="8">
        <f t="shared" si="67"/>
        <v>-22.619796429722548</v>
      </c>
    </row>
    <row r="365" spans="1:10" x14ac:dyDescent="0.2">
      <c r="A365" s="8">
        <f t="shared" si="68"/>
        <v>28.999999999999858</v>
      </c>
      <c r="B365" s="9">
        <f t="shared" si="59"/>
        <v>2895.4535701391974</v>
      </c>
      <c r="C365" s="9">
        <f t="shared" si="60"/>
        <v>1713.9058548384824</v>
      </c>
      <c r="D365" s="48">
        <f t="shared" si="58"/>
        <v>2895.4535701391974</v>
      </c>
      <c r="E365" s="8">
        <f t="shared" si="61"/>
        <v>20.415945363423322</v>
      </c>
      <c r="F365" s="32">
        <f t="shared" si="65"/>
        <v>-5.8480684470819727E-4</v>
      </c>
      <c r="G365" s="20">
        <f t="shared" si="62"/>
        <v>-0.58480684470819722</v>
      </c>
      <c r="H365" s="1">
        <f t="shared" si="64"/>
        <v>5.0873787007251597E-5</v>
      </c>
      <c r="I365" s="8">
        <f t="shared" si="66"/>
        <v>54.647171453666957</v>
      </c>
      <c r="J365" s="8">
        <f t="shared" si="67"/>
        <v>-23.020312620557355</v>
      </c>
    </row>
    <row r="366" spans="1:10" x14ac:dyDescent="0.2">
      <c r="A366" s="8">
        <f t="shared" si="68"/>
        <v>29.08333333333319</v>
      </c>
      <c r="B366" s="9">
        <f t="shared" si="59"/>
        <v>2911.7947190188638</v>
      </c>
      <c r="C366" s="9">
        <f t="shared" si="60"/>
        <v>1706.940527905743</v>
      </c>
      <c r="D366" s="48">
        <f t="shared" si="58"/>
        <v>2911.7947190188638</v>
      </c>
      <c r="E366" s="8">
        <f t="shared" si="61"/>
        <v>20.353294839691021</v>
      </c>
      <c r="F366" s="32">
        <f t="shared" si="65"/>
        <v>-5.831331334315243E-4</v>
      </c>
      <c r="G366" s="20">
        <f t="shared" si="62"/>
        <v>-0.58313313343152429</v>
      </c>
      <c r="H366" s="1">
        <f t="shared" si="64"/>
        <v>5.0724303831321346E-5</v>
      </c>
      <c r="I366" s="8">
        <f t="shared" si="66"/>
        <v>54.292818894854904</v>
      </c>
      <c r="J366" s="8">
        <f t="shared" si="67"/>
        <v>-23.414298898041658</v>
      </c>
    </row>
    <row r="367" spans="1:10" x14ac:dyDescent="0.2">
      <c r="A367" s="8">
        <f t="shared" si="68"/>
        <v>29.166666666666522</v>
      </c>
      <c r="B367" s="9">
        <f t="shared" si="59"/>
        <v>2928.0288235677122</v>
      </c>
      <c r="C367" s="9">
        <f t="shared" si="60"/>
        <v>1699.8579933688588</v>
      </c>
      <c r="D367" s="48">
        <f t="shared" si="58"/>
        <v>2928.0288235677122</v>
      </c>
      <c r="E367" s="8">
        <f t="shared" si="61"/>
        <v>20.289590077176246</v>
      </c>
      <c r="F367" s="32">
        <f t="shared" si="65"/>
        <v>-5.8143425431478519E-4</v>
      </c>
      <c r="G367" s="20">
        <f t="shared" si="62"/>
        <v>-0.58143425431478524</v>
      </c>
      <c r="H367" s="1">
        <f t="shared" si="64"/>
        <v>5.0572243071137989E-5</v>
      </c>
      <c r="I367" s="8">
        <f t="shared" si="66"/>
        <v>53.933562261110168</v>
      </c>
      <c r="J367" s="8">
        <f t="shared" si="67"/>
        <v>-23.801686858870781</v>
      </c>
    </row>
    <row r="368" spans="1:10" x14ac:dyDescent="0.2">
      <c r="A368" s="8">
        <f t="shared" si="68"/>
        <v>29.249999999999854</v>
      </c>
      <c r="B368" s="9">
        <f t="shared" si="59"/>
        <v>2944.1544356761415</v>
      </c>
      <c r="C368" s="9">
        <f t="shared" si="60"/>
        <v>1692.6602404645321</v>
      </c>
      <c r="D368" s="48">
        <f t="shared" si="58"/>
        <v>2944.1544356761415</v>
      </c>
      <c r="E368" s="8">
        <f t="shared" si="61"/>
        <v>20.224848968322881</v>
      </c>
      <c r="F368" s="32">
        <f t="shared" si="65"/>
        <v>-5.7971088746180965E-4</v>
      </c>
      <c r="G368" s="20">
        <f t="shared" si="62"/>
        <v>-0.57971088746180965</v>
      </c>
      <c r="H368" s="1">
        <f t="shared" si="64"/>
        <v>5.0417644541424561E-5</v>
      </c>
      <c r="I368" s="8">
        <f t="shared" si="66"/>
        <v>53.56955575166657</v>
      </c>
      <c r="J368" s="8">
        <f t="shared" si="67"/>
        <v>-24.182412068492798</v>
      </c>
    </row>
    <row r="369" spans="1:10" x14ac:dyDescent="0.2">
      <c r="A369" s="8">
        <f t="shared" si="68"/>
        <v>29.333333333333186</v>
      </c>
      <c r="B369" s="9">
        <f t="shared" si="59"/>
        <v>2960.1701535920938</v>
      </c>
      <c r="C369" s="9">
        <f t="shared" si="60"/>
        <v>1685.3492771654189</v>
      </c>
      <c r="D369" s="48">
        <f t="shared" si="58"/>
        <v>2960.1701535920938</v>
      </c>
      <c r="E369" s="8">
        <f t="shared" si="61"/>
        <v>20.159089574097727</v>
      </c>
      <c r="F369" s="32">
        <f t="shared" si="65"/>
        <v>-5.7796371621731443E-4</v>
      </c>
      <c r="G369" s="20">
        <f t="shared" si="62"/>
        <v>-0.57796371621731446</v>
      </c>
      <c r="H369" s="1">
        <f t="shared" si="64"/>
        <v>5.0260548499476947E-5</v>
      </c>
      <c r="I369" s="8">
        <f t="shared" si="66"/>
        <v>53.200954202796481</v>
      </c>
      <c r="J369" s="8">
        <f t="shared" si="67"/>
        <v>-24.556414054292031</v>
      </c>
    </row>
    <row r="370" spans="1:10" x14ac:dyDescent="0.2">
      <c r="A370" s="8">
        <f t="shared" si="68"/>
        <v>29.416666666666519</v>
      </c>
      <c r="B370" s="9">
        <f t="shared" si="59"/>
        <v>2976.0746220936635</v>
      </c>
      <c r="C370" s="9">
        <f t="shared" si="60"/>
        <v>1677.9271289930916</v>
      </c>
      <c r="D370" s="48">
        <f t="shared" si="58"/>
        <v>2976.0746220936635</v>
      </c>
      <c r="E370" s="8">
        <f t="shared" si="61"/>
        <v>20.092330113313565</v>
      </c>
      <c r="F370" s="32">
        <f t="shared" si="65"/>
        <v>-5.7619342662060507E-4</v>
      </c>
      <c r="G370" s="20">
        <f t="shared" si="62"/>
        <v>-0.57619342662060502</v>
      </c>
      <c r="H370" s="1">
        <f t="shared" si="64"/>
        <v>5.0100995623541061E-5</v>
      </c>
      <c r="I370" s="8">
        <f t="shared" si="66"/>
        <v>52.827912964610931</v>
      </c>
      <c r="J370" s="8">
        <f t="shared" si="67"/>
        <v>-24.923636294808134</v>
      </c>
    </row>
    <row r="371" spans="1:10" x14ac:dyDescent="0.2">
      <c r="A371" s="8">
        <f t="shared" si="68"/>
        <v>29.499999999999851</v>
      </c>
      <c r="B371" s="9">
        <f t="shared" si="59"/>
        <v>2991.8665326249525</v>
      </c>
      <c r="C371" s="9">
        <f t="shared" si="60"/>
        <v>1670.3958378348195</v>
      </c>
      <c r="D371" s="48">
        <f t="shared" si="58"/>
        <v>2991.8665326249525</v>
      </c>
      <c r="E371" s="8">
        <f t="shared" si="61"/>
        <v>20.024588951986537</v>
      </c>
      <c r="F371" s="32">
        <f t="shared" si="65"/>
        <v>-5.7440070686562243E-4</v>
      </c>
      <c r="G371" s="20">
        <f t="shared" si="62"/>
        <v>-0.57440070686562239</v>
      </c>
      <c r="H371" s="1">
        <f t="shared" si="64"/>
        <v>4.9939026991146681E-5</v>
      </c>
      <c r="I371" s="8">
        <f t="shared" si="66"/>
        <v>52.450587779250725</v>
      </c>
      <c r="J371" s="8">
        <f t="shared" si="67"/>
        <v>-25.28402620507438</v>
      </c>
    </row>
    <row r="372" spans="1:10" x14ac:dyDescent="0.2">
      <c r="A372" s="8">
        <f t="shared" si="68"/>
        <v>29.583333333333183</v>
      </c>
      <c r="B372" s="9">
        <f t="shared" si="59"/>
        <v>3007.5446233956104</v>
      </c>
      <c r="C372" s="9">
        <f t="shared" si="60"/>
        <v>1662.7574607653173</v>
      </c>
      <c r="D372" s="48">
        <f t="shared" si="58"/>
        <v>3007.5446233956104</v>
      </c>
      <c r="E372" s="8">
        <f t="shared" si="61"/>
        <v>19.955884592738187</v>
      </c>
      <c r="F372" s="32">
        <f t="shared" si="65"/>
        <v>-5.7258624676798065E-4</v>
      </c>
      <c r="G372" s="20">
        <f t="shared" si="62"/>
        <v>-0.57258624676798064</v>
      </c>
      <c r="H372" s="1">
        <f t="shared" si="64"/>
        <v>4.9774684057417103E-5</v>
      </c>
      <c r="I372" s="8">
        <f t="shared" si="66"/>
        <v>52.069134660608299</v>
      </c>
      <c r="J372" s="8">
        <f t="shared" si="67"/>
        <v>-25.637535118163921</v>
      </c>
    </row>
    <row r="373" spans="1:10" x14ac:dyDescent="0.2">
      <c r="A373" s="8">
        <f t="shared" si="68"/>
        <v>29.666666666666515</v>
      </c>
      <c r="B373" s="9">
        <f t="shared" si="59"/>
        <v>3023.1076794445385</v>
      </c>
      <c r="C373" s="9">
        <f t="shared" si="60"/>
        <v>1655.0140688745882</v>
      </c>
      <c r="D373" s="48">
        <f t="shared" si="58"/>
        <v>3023.1076794445385</v>
      </c>
      <c r="E373" s="8">
        <f t="shared" si="61"/>
        <v>19.886235664252379</v>
      </c>
      <c r="F373" s="32">
        <f t="shared" si="65"/>
        <v>-5.7075073723961795E-4</v>
      </c>
      <c r="G373" s="20">
        <f t="shared" si="62"/>
        <v>-0.57075073723961789</v>
      </c>
      <c r="H373" s="1">
        <f t="shared" si="64"/>
        <v>4.9608008633374591E-5</v>
      </c>
      <c r="I373" s="8">
        <f t="shared" si="66"/>
        <v>51.683709775714497</v>
      </c>
      <c r="J373" s="8">
        <f t="shared" si="67"/>
        <v>-25.984118263037487</v>
      </c>
    </row>
    <row r="374" spans="1:10" x14ac:dyDescent="0.2">
      <c r="A374" s="8">
        <f t="shared" si="68"/>
        <v>29.749999999999847</v>
      </c>
      <c r="B374" s="9">
        <f t="shared" si="59"/>
        <v>3038.5545326682777</v>
      </c>
      <c r="C374" s="9">
        <f t="shared" si="60"/>
        <v>1647.1677461029533</v>
      </c>
      <c r="D374" s="48">
        <f t="shared" si="58"/>
        <v>3038.5545326682777</v>
      </c>
      <c r="E374" s="8">
        <f t="shared" si="61"/>
        <v>19.815660910796797</v>
      </c>
      <c r="F374" s="32">
        <f t="shared" si="65"/>
        <v>-5.6889486977165738E-4</v>
      </c>
      <c r="G374" s="20">
        <f t="shared" si="62"/>
        <v>-0.56889486977165737</v>
      </c>
      <c r="H374" s="1">
        <f t="shared" si="64"/>
        <v>4.9439042864260371E-5</v>
      </c>
      <c r="I374" s="8">
        <f t="shared" si="66"/>
        <v>51.294469327918989</v>
      </c>
      <c r="J374" s="8">
        <f t="shared" si="67"/>
        <v>-26.323734738790481</v>
      </c>
    </row>
    <row r="375" spans="1:10" x14ac:dyDescent="0.2">
      <c r="A375" s="8">
        <f t="shared" si="68"/>
        <v>29.833333333333179</v>
      </c>
      <c r="B375" s="9">
        <f t="shared" si="59"/>
        <v>3053.8840618146346</v>
      </c>
      <c r="C375" s="9">
        <f t="shared" si="60"/>
        <v>1639.220588084333</v>
      </c>
      <c r="D375" s="48">
        <f t="shared" si="58"/>
        <v>3053.8840618146346</v>
      </c>
      <c r="E375" s="8">
        <f t="shared" si="61"/>
        <v>19.744179181818694</v>
      </c>
      <c r="F375" s="32">
        <f t="shared" si="65"/>
        <v>-5.670193359260437E-4</v>
      </c>
      <c r="G375" s="20">
        <f t="shared" si="62"/>
        <v>-0.5670193359260437</v>
      </c>
      <c r="H375" s="1">
        <f t="shared" si="64"/>
        <v>4.9267829207888708E-5</v>
      </c>
      <c r="I375" s="8">
        <f t="shared" si="66"/>
        <v>50.901569441987377</v>
      </c>
      <c r="J375" s="8">
        <f t="shared" si="67"/>
        <v>-26.656347485401618</v>
      </c>
    </row>
    <row r="376" spans="1:10" x14ac:dyDescent="0.2">
      <c r="A376" s="8">
        <f t="shared" si="68"/>
        <v>29.916666666666512</v>
      </c>
      <c r="B376" s="9">
        <f t="shared" si="59"/>
        <v>3069.0951924421397</v>
      </c>
      <c r="C376" s="9">
        <f t="shared" si="60"/>
        <v>1631.1747009988171</v>
      </c>
      <c r="D376" s="48">
        <f t="shared" si="58"/>
        <v>3069.0951924421397</v>
      </c>
      <c r="E376" s="8">
        <f t="shared" si="61"/>
        <v>19.671809421624207</v>
      </c>
      <c r="F376" s="32">
        <f t="shared" si="65"/>
        <v>-5.6512482683649735E-4</v>
      </c>
      <c r="G376" s="20">
        <f t="shared" si="62"/>
        <v>-0.56512482683649734</v>
      </c>
      <c r="H376" s="1">
        <f t="shared" si="64"/>
        <v>4.9094410413053465E-5</v>
      </c>
      <c r="I376" s="8">
        <f t="shared" si="66"/>
        <v>50.505166051232209</v>
      </c>
      <c r="J376" s="8">
        <f t="shared" si="67"/>
        <v>-26.98192325108905</v>
      </c>
    </row>
    <row r="377" spans="1:10" x14ac:dyDescent="0.2">
      <c r="A377" s="8">
        <f t="shared" si="68"/>
        <v>29.999999999999844</v>
      </c>
      <c r="B377" s="9">
        <f t="shared" si="59"/>
        <v>3084.1868968459657</v>
      </c>
      <c r="C377" s="9">
        <f t="shared" si="60"/>
        <v>1623.0322004355194</v>
      </c>
      <c r="D377" s="48">
        <f t="shared" si="58"/>
        <v>3084.1868968459657</v>
      </c>
      <c r="E377" s="8">
        <f t="shared" si="61"/>
        <v>19.598570659150134</v>
      </c>
      <c r="F377" s="32">
        <f t="shared" si="65"/>
        <v>-5.6321203271929841E-4</v>
      </c>
      <c r="G377" s="20">
        <f t="shared" si="62"/>
        <v>-0.56321203271929843</v>
      </c>
      <c r="H377" s="1">
        <f t="shared" si="64"/>
        <v>4.8918829498005875E-5</v>
      </c>
      <c r="I377" s="8">
        <f t="shared" si="66"/>
        <v>50.10541478678914</v>
      </c>
      <c r="J377" s="8">
        <f t="shared" si="67"/>
        <v>-27.300432556383512</v>
      </c>
    </row>
    <row r="378" spans="1:10" x14ac:dyDescent="0.2">
      <c r="A378" s="8">
        <f t="shared" si="68"/>
        <v>30.083333333333176</v>
      </c>
      <c r="B378" s="9">
        <f t="shared" si="59"/>
        <v>3099.1581939509656</v>
      </c>
      <c r="C378" s="9">
        <f t="shared" si="60"/>
        <v>1614.7952102666904</v>
      </c>
      <c r="D378" s="48">
        <f t="shared" si="58"/>
        <v>3099.1581939509656</v>
      </c>
      <c r="E378" s="8">
        <f t="shared" si="61"/>
        <v>19.524481997837004</v>
      </c>
      <c r="F378" s="32">
        <f t="shared" si="65"/>
        <v>-5.612816423943807E-4</v>
      </c>
      <c r="G378" s="20">
        <f t="shared" si="62"/>
        <v>-0.56128164239438072</v>
      </c>
      <c r="H378" s="1">
        <f t="shared" si="64"/>
        <v>4.8741129729021741E-5</v>
      </c>
      <c r="I378" s="8">
        <f t="shared" si="66"/>
        <v>49.702470869143447</v>
      </c>
      <c r="J378" s="8">
        <f t="shared" si="67"/>
        <v>-27.611849655031193</v>
      </c>
    </row>
    <row r="379" spans="1:10" x14ac:dyDescent="0.2">
      <c r="A379" s="8">
        <f t="shared" si="68"/>
        <v>30.166666666666508</v>
      </c>
      <c r="B379" s="9">
        <f t="shared" si="59"/>
        <v>3114.0081491725145</v>
      </c>
      <c r="C379" s="9">
        <f t="shared" si="60"/>
        <v>1606.465861534019</v>
      </c>
      <c r="D379" s="48">
        <f t="shared" si="58"/>
        <v>3114.0081491725145</v>
      </c>
      <c r="E379" s="8">
        <f t="shared" si="61"/>
        <v>19.449562605611774</v>
      </c>
      <c r="F379" s="32">
        <f t="shared" si="65"/>
        <v>-5.5933434281719107E-4</v>
      </c>
      <c r="G379" s="20">
        <f t="shared" si="62"/>
        <v>-0.55933434281719108</v>
      </c>
      <c r="H379" s="1">
        <f t="shared" si="64"/>
        <v>4.8561354599075822E-5</v>
      </c>
      <c r="I379" s="8">
        <f t="shared" si="66"/>
        <v>49.296489002006055</v>
      </c>
      <c r="J379" s="8">
        <f t="shared" si="67"/>
        <v>-27.916152491841991</v>
      </c>
    </row>
    <row r="380" spans="1:10" x14ac:dyDescent="0.2">
      <c r="A380" s="8">
        <f t="shared" si="68"/>
        <v>30.24999999999984</v>
      </c>
      <c r="B380" s="9">
        <f t="shared" si="59"/>
        <v>3128.7358742458864</v>
      </c>
      <c r="C380" s="9">
        <f t="shared" si="60"/>
        <v>1598.0462913480219</v>
      </c>
      <c r="D380" s="48">
        <f t="shared" si="58"/>
        <v>3128.7358742458864</v>
      </c>
      <c r="E380" s="8">
        <f t="shared" si="61"/>
        <v>19.373831704988255</v>
      </c>
      <c r="F380" s="32">
        <f t="shared" si="65"/>
        <v>-5.5737081862173795E-4</v>
      </c>
      <c r="G380" s="20">
        <f t="shared" si="62"/>
        <v>-0.55737081862173798</v>
      </c>
      <c r="H380" s="1">
        <f t="shared" si="64"/>
        <v>4.8379547806641214E-5</v>
      </c>
      <c r="I380" s="8">
        <f t="shared" si="66"/>
        <v>48.887623268632041</v>
      </c>
      <c r="J380" s="8">
        <f t="shared" si="67"/>
        <v>-28.21332265760141</v>
      </c>
    </row>
    <row r="381" spans="1:10" x14ac:dyDescent="0.2">
      <c r="A381" s="8">
        <f t="shared" si="68"/>
        <v>30.333333333333172</v>
      </c>
      <c r="B381" s="9">
        <f t="shared" si="59"/>
        <v>3143.3405270248982</v>
      </c>
      <c r="C381" s="9">
        <f t="shared" si="60"/>
        <v>1589.5386418013834</v>
      </c>
      <c r="D381" s="48">
        <f t="shared" si="58"/>
        <v>3143.3405270248982</v>
      </c>
      <c r="E381" s="8">
        <f t="shared" si="61"/>
        <v>19.297308563293004</v>
      </c>
      <c r="F381" s="32">
        <f t="shared" si="65"/>
        <v>-5.5539175167522209E-4</v>
      </c>
      <c r="G381" s="20">
        <f t="shared" si="62"/>
        <v>-0.55539175167522215</v>
      </c>
      <c r="H381" s="1">
        <f t="shared" si="64"/>
        <v>4.819575323463069E-5</v>
      </c>
      <c r="I381" s="8">
        <f t="shared" si="66"/>
        <v>48.476027030668291</v>
      </c>
      <c r="J381" s="8">
        <f t="shared" si="67"/>
        <v>-28.503345341166582</v>
      </c>
    </row>
    <row r="382" spans="1:10" x14ac:dyDescent="0.2">
      <c r="A382" s="8">
        <f t="shared" si="68"/>
        <v>30.416666666666504</v>
      </c>
      <c r="B382" s="9">
        <f t="shared" si="59"/>
        <v>3157.8213112506005</v>
      </c>
      <c r="C382" s="9">
        <f t="shared" si="60"/>
        <v>1580.9450588970744</v>
      </c>
      <c r="D382" s="48">
        <f t="shared" si="58"/>
        <v>3157.8213112506005</v>
      </c>
      <c r="E382" s="8">
        <f t="shared" si="61"/>
        <v>19.220012483024131</v>
      </c>
      <c r="F382" s="32">
        <f t="shared" si="65"/>
        <v>-5.533978206446118E-4</v>
      </c>
      <c r="G382" s="20">
        <f t="shared" si="62"/>
        <v>-0.55339782064461185</v>
      </c>
      <c r="H382" s="1">
        <f t="shared" si="64"/>
        <v>4.8010014929496803E-5</v>
      </c>
      <c r="I382" s="8">
        <f t="shared" si="66"/>
        <v>48.061852829610878</v>
      </c>
      <c r="J382" s="8">
        <f t="shared" si="67"/>
        <v>-28.786209278868998</v>
      </c>
    </row>
    <row r="383" spans="1:10" x14ac:dyDescent="0.2">
      <c r="A383" s="8">
        <f t="shared" si="68"/>
        <v>30.499999999999837</v>
      </c>
      <c r="B383" s="9">
        <f t="shared" si="59"/>
        <v>3172.1774762908076</v>
      </c>
      <c r="C383" s="9">
        <f t="shared" si="60"/>
        <v>1572.2676914920376</v>
      </c>
      <c r="D383" s="48">
        <f t="shared" si="58"/>
        <v>3172.1774762908076</v>
      </c>
      <c r="E383" s="8">
        <f t="shared" si="61"/>
        <v>19.141962792350192</v>
      </c>
      <c r="F383" s="32">
        <f t="shared" si="65"/>
        <v>-5.5138970057549822E-4</v>
      </c>
      <c r="G383" s="20">
        <f t="shared" si="62"/>
        <v>-0.55138970057549819</v>
      </c>
      <c r="H383" s="1">
        <f t="shared" si="64"/>
        <v>4.7822377080507529E-5</v>
      </c>
      <c r="I383" s="8">
        <f t="shared" si="66"/>
        <v>47.645252290946331</v>
      </c>
      <c r="J383" s="8">
        <f t="shared" si="67"/>
        <v>-29.061906701348036</v>
      </c>
    </row>
    <row r="384" spans="1:10" x14ac:dyDescent="0.2">
      <c r="A384" s="8">
        <f t="shared" si="68"/>
        <v>30.583333333333169</v>
      </c>
      <c r="B384" s="9">
        <f t="shared" si="59"/>
        <v>3186.4083168512807</v>
      </c>
      <c r="C384" s="9">
        <f t="shared" si="60"/>
        <v>1563.5086902571904</v>
      </c>
      <c r="D384" s="48">
        <f t="shared" si="58"/>
        <v>3186.4083168512807</v>
      </c>
      <c r="E384" s="8">
        <f t="shared" si="61"/>
        <v>19.06317883575575</v>
      </c>
      <c r="F384" s="32">
        <f t="shared" si="65"/>
        <v>-5.49368062483535E-4</v>
      </c>
      <c r="G384" s="20">
        <f t="shared" si="62"/>
        <v>-0.54936806248353498</v>
      </c>
      <c r="H384" s="1">
        <f t="shared" si="64"/>
        <v>4.76328839992128E-5</v>
      </c>
      <c r="I384" s="8">
        <f t="shared" si="66"/>
        <v>47.226376031044843</v>
      </c>
      <c r="J384" s="8">
        <f t="shared" si="67"/>
        <v>-29.330433277940909</v>
      </c>
    </row>
    <row r="385" spans="1:10" x14ac:dyDescent="0.2">
      <c r="A385" s="8">
        <f t="shared" si="68"/>
        <v>30.666666666666501</v>
      </c>
      <c r="B385" s="9">
        <f t="shared" si="59"/>
        <v>3200.5131726594</v>
      </c>
      <c r="C385" s="9">
        <f t="shared" si="60"/>
        <v>1554.6702066544624</v>
      </c>
      <c r="D385" s="48">
        <f t="shared" si="58"/>
        <v>3200.5131726594</v>
      </c>
      <c r="E385" s="8">
        <f t="shared" si="61"/>
        <v>18.983679964840224</v>
      </c>
      <c r="F385" s="32">
        <f t="shared" si="65"/>
        <v>-5.4733357295872885E-4</v>
      </c>
      <c r="G385" s="20">
        <f t="shared" si="62"/>
        <v>-0.54733357295872886</v>
      </c>
      <c r="H385" s="1">
        <f t="shared" si="64"/>
        <v>4.7441580099117927E-5</v>
      </c>
      <c r="I385" s="8">
        <f t="shared" si="66"/>
        <v>46.805373566867161</v>
      </c>
      <c r="J385" s="8">
        <f t="shared" si="67"/>
        <v>-29.591788058755625</v>
      </c>
    </row>
    <row r="386" spans="1:10" x14ac:dyDescent="0.2">
      <c r="A386" s="8">
        <f t="shared" si="68"/>
        <v>30.749999999999833</v>
      </c>
      <c r="B386" s="9">
        <f t="shared" si="59"/>
        <v>3214.4914281211786</v>
      </c>
      <c r="C386" s="9">
        <f t="shared" si="60"/>
        <v>1545.7543919315408</v>
      </c>
      <c r="D386" s="48">
        <f t="shared" si="58"/>
        <v>3214.4914281211786</v>
      </c>
      <c r="E386" s="8">
        <f t="shared" si="61"/>
        <v>18.903485529276011</v>
      </c>
      <c r="F386" s="32">
        <f t="shared" si="65"/>
        <v>-5.4528689378283439E-4</v>
      </c>
      <c r="G386" s="20">
        <f t="shared" si="62"/>
        <v>-0.54528689378283435</v>
      </c>
      <c r="H386" s="1">
        <f t="shared" si="64"/>
        <v>4.7248509875578931E-5</v>
      </c>
      <c r="I386" s="8">
        <f t="shared" si="66"/>
        <v>46.382393228540778</v>
      </c>
      <c r="J386" s="8">
        <f t="shared" si="67"/>
        <v>-29.845973414554393</v>
      </c>
    </row>
    <row r="387" spans="1:10" x14ac:dyDescent="0.2">
      <c r="A387" s="8">
        <f t="shared" si="68"/>
        <v>30.833333333333165</v>
      </c>
      <c r="B387" s="9">
        <f t="shared" si="59"/>
        <v>3228.3425119524859</v>
      </c>
      <c r="C387" s="9">
        <f t="shared" si="60"/>
        <v>1536.7633961349622</v>
      </c>
      <c r="D387" s="48">
        <f t="shared" si="58"/>
        <v>3228.3425119524859</v>
      </c>
      <c r="E387" s="8">
        <f t="shared" si="61"/>
        <v>18.822614867931616</v>
      </c>
      <c r="F387" s="32">
        <f t="shared" si="65"/>
        <v>-5.4322868156005902E-4</v>
      </c>
      <c r="G387" s="20">
        <f t="shared" si="62"/>
        <v>-0.54322868156005899</v>
      </c>
      <c r="H387" s="1">
        <f t="shared" si="64"/>
        <v>4.70537178859341E-5</v>
      </c>
      <c r="I387" s="8">
        <f t="shared" si="66"/>
        <v>45.957582074854855</v>
      </c>
      <c r="J387" s="8">
        <f t="shared" si="67"/>
        <v>-30.092994974575333</v>
      </c>
    </row>
    <row r="388" spans="1:10" x14ac:dyDescent="0.2">
      <c r="A388" s="8">
        <f t="shared" si="68"/>
        <v>30.916666666666497</v>
      </c>
      <c r="B388" s="9">
        <f t="shared" si="59"/>
        <v>3242.0658967853633</v>
      </c>
      <c r="C388" s="9">
        <f t="shared" si="60"/>
        <v>1527.6993671421517</v>
      </c>
      <c r="D388" s="48">
        <f t="shared" si="58"/>
        <v>3242.0658967853633</v>
      </c>
      <c r="E388" s="8">
        <f t="shared" si="61"/>
        <v>18.741087300165169</v>
      </c>
      <c r="F388" s="32">
        <f t="shared" si="65"/>
        <v>-5.4115958736126763E-4</v>
      </c>
      <c r="G388" s="20">
        <f t="shared" si="62"/>
        <v>-0.54115958736126768</v>
      </c>
      <c r="H388" s="1">
        <f t="shared" si="64"/>
        <v>4.6857248729886096E-5</v>
      </c>
      <c r="I388" s="8">
        <f t="shared" si="66"/>
        <v>45.531085811717219</v>
      </c>
      <c r="J388" s="8">
        <f t="shared" si="67"/>
        <v>-30.332861562420714</v>
      </c>
    </row>
    <row r="389" spans="1:10" x14ac:dyDescent="0.2">
      <c r="A389" s="8">
        <f t="shared" si="68"/>
        <v>30.999999999999829</v>
      </c>
      <c r="B389" s="9">
        <f t="shared" si="59"/>
        <v>3255.6610987503277</v>
      </c>
      <c r="C389" s="9">
        <f t="shared" si="60"/>
        <v>1518.5644497129665</v>
      </c>
      <c r="D389" s="48">
        <f t="shared" si="58"/>
        <v>3255.6610987503277</v>
      </c>
      <c r="E389" s="8">
        <f t="shared" si="61"/>
        <v>18.658922117293457</v>
      </c>
      <c r="F389" s="32">
        <f t="shared" si="65"/>
        <v>-5.3908025638183725E-4</v>
      </c>
      <c r="G389" s="20">
        <f t="shared" si="62"/>
        <v>-0.53908025638183721</v>
      </c>
      <c r="H389" s="1">
        <f t="shared" si="64"/>
        <v>4.665914703014817E-5</v>
      </c>
      <c r="I389" s="8">
        <f t="shared" si="66"/>
        <v>45.103048713610917</v>
      </c>
      <c r="J389" s="8">
        <f t="shared" si="67"/>
        <v>-30.565585130139706</v>
      </c>
    </row>
    <row r="390" spans="1:10" x14ac:dyDescent="0.2">
      <c r="A390" s="8">
        <f t="shared" si="68"/>
        <v>31.083333333333162</v>
      </c>
      <c r="B390" s="9">
        <f t="shared" si="59"/>
        <v>3269.1276770355626</v>
      </c>
      <c r="C390" s="9">
        <f t="shared" si="60"/>
        <v>1509.3607845612707</v>
      </c>
      <c r="D390" s="48">
        <f t="shared" si="58"/>
        <v>3269.1276770355626</v>
      </c>
      <c r="E390" s="8">
        <f t="shared" si="61"/>
        <v>18.576138574241057</v>
      </c>
      <c r="F390" s="32">
        <f t="shared" si="65"/>
        <v>-5.3699132761329826E-4</v>
      </c>
      <c r="G390" s="20">
        <f t="shared" si="62"/>
        <v>-0.53699132761329826</v>
      </c>
      <c r="H390" s="1">
        <f t="shared" si="64"/>
        <v>4.6459457413367467E-5</v>
      </c>
      <c r="I390" s="8">
        <f t="shared" si="66"/>
        <v>44.673613548081697</v>
      </c>
      <c r="J390" s="8">
        <f t="shared" si="67"/>
        <v>-30.791180690633507</v>
      </c>
    </row>
    <row r="391" spans="1:10" x14ac:dyDescent="0.2">
      <c r="A391" s="8">
        <f t="shared" si="68"/>
        <v>31.166666666666494</v>
      </c>
      <c r="B391" s="9">
        <f t="shared" si="59"/>
        <v>3282.4652334239172</v>
      </c>
      <c r="C391" s="9">
        <f t="shared" si="60"/>
        <v>1500.0905074470229</v>
      </c>
      <c r="D391" s="48">
        <f t="shared" si="58"/>
        <v>3282.4652334239172</v>
      </c>
      <c r="E391" s="8">
        <f t="shared" si="61"/>
        <v>18.492755881374002</v>
      </c>
      <c r="F391" s="32">
        <f t="shared" si="65"/>
        <v>-5.3489343352884969E-4</v>
      </c>
      <c r="G391" s="20">
        <f t="shared" si="62"/>
        <v>-0.53489343352884966</v>
      </c>
      <c r="H391" s="1">
        <f t="shared" si="64"/>
        <v>4.6258224491337971E-5</v>
      </c>
      <c r="I391" s="8">
        <f t="shared" si="66"/>
        <v>44.24292150328219</v>
      </c>
      <c r="J391" s="8">
        <f t="shared" si="67"/>
        <v>-31.009666248510019</v>
      </c>
    </row>
    <row r="392" spans="1:10" x14ac:dyDescent="0.2">
      <c r="A392" s="8">
        <f t="shared" si="68"/>
        <v>31.249999999999826</v>
      </c>
      <c r="B392" s="9">
        <f t="shared" si="59"/>
        <v>3295.6734118086279</v>
      </c>
      <c r="C392" s="9">
        <f t="shared" si="60"/>
        <v>1490.7557482893226</v>
      </c>
      <c r="D392" s="48">
        <f t="shared" si="58"/>
        <v>3295.6734118086279</v>
      </c>
      <c r="E392" s="8">
        <f t="shared" si="61"/>
        <v>18.408793196521991</v>
      </c>
      <c r="F392" s="32">
        <f t="shared" si="65"/>
        <v>-5.3278719978283335E-4</v>
      </c>
      <c r="G392" s="20">
        <f t="shared" si="62"/>
        <v>-0.53278719978283329</v>
      </c>
      <c r="H392" s="1">
        <f t="shared" si="64"/>
        <v>4.6055492842515156E-5</v>
      </c>
      <c r="I392" s="8">
        <f t="shared" si="66"/>
        <v>43.81111211859271</v>
      </c>
      <c r="J392" s="8">
        <f t="shared" si="67"/>
        <v>-31.221062729514479</v>
      </c>
    </row>
    <row r="393" spans="1:10" x14ac:dyDescent="0.2">
      <c r="A393" s="8">
        <f t="shared" si="68"/>
        <v>31.333333333333158</v>
      </c>
      <c r="B393" s="9">
        <f t="shared" si="59"/>
        <v>3308.75189768869</v>
      </c>
      <c r="C393" s="9">
        <f t="shared" si="60"/>
        <v>1481.3586303008249</v>
      </c>
      <c r="D393" s="48">
        <f t="shared" si="58"/>
        <v>3308.75189768869</v>
      </c>
      <c r="E393" s="8">
        <f t="shared" si="61"/>
        <v>18.324269617192734</v>
      </c>
      <c r="F393" s="32">
        <f t="shared" si="65"/>
        <v>-5.306732449242024E-4</v>
      </c>
      <c r="G393" s="20">
        <f t="shared" si="62"/>
        <v>-0.53067324492420243</v>
      </c>
      <c r="H393" s="1">
        <f t="shared" si="64"/>
        <v>4.5851306993843654E-5</v>
      </c>
      <c r="I393" s="8">
        <f t="shared" si="66"/>
        <v>43.378323218333179</v>
      </c>
      <c r="J393" s="8">
        <f t="shared" si="67"/>
        <v>-31.425393908661466</v>
      </c>
    </row>
    <row r="394" spans="1:10" x14ac:dyDescent="0.2">
      <c r="A394" s="8">
        <f t="shared" si="68"/>
        <v>31.41666666666649</v>
      </c>
      <c r="B394" s="9">
        <f t="shared" si="59"/>
        <v>3321.7004176448081</v>
      </c>
      <c r="C394" s="9">
        <f t="shared" si="60"/>
        <v>1471.9012691438948</v>
      </c>
      <c r="D394" s="48">
        <f t="shared" si="58"/>
        <v>3321.7004176448081</v>
      </c>
      <c r="E394" s="8">
        <f t="shared" si="61"/>
        <v>18.239204172981889</v>
      </c>
      <c r="F394" s="32">
        <f t="shared" si="65"/>
        <v>-5.2855218012401114E-4</v>
      </c>
      <c r="G394" s="20">
        <f t="shared" si="62"/>
        <v>-0.52855218012401117</v>
      </c>
      <c r="H394" s="1">
        <f t="shared" si="64"/>
        <v>4.5645711402908913E-5</v>
      </c>
      <c r="I394" s="8">
        <f t="shared" si="66"/>
        <v>42.944690848575121</v>
      </c>
      <c r="J394" s="8">
        <f t="shared" si="67"/>
        <v>-31.622686337192334</v>
      </c>
    </row>
    <row r="395" spans="1:10" x14ac:dyDescent="0.2">
      <c r="A395" s="8">
        <f t="shared" si="68"/>
        <v>31.499999999999822</v>
      </c>
      <c r="B395" s="9">
        <f t="shared" si="59"/>
        <v>3334.5187387968549</v>
      </c>
      <c r="C395" s="9">
        <f t="shared" si="60"/>
        <v>1462.3857721088334</v>
      </c>
      <c r="D395" s="48">
        <f t="shared" si="58"/>
        <v>3334.5187387968549</v>
      </c>
      <c r="E395" s="8">
        <f t="shared" si="61"/>
        <v>18.153615818181535</v>
      </c>
      <c r="F395" s="32">
        <f t="shared" si="65"/>
        <v>-5.2642460891691597E-4</v>
      </c>
      <c r="G395" s="20">
        <f t="shared" si="62"/>
        <v>-0.526424608916916</v>
      </c>
      <c r="H395" s="1">
        <f t="shared" si="64"/>
        <v>4.5438750440423169E-5</v>
      </c>
      <c r="I395" s="8">
        <f t="shared" si="66"/>
        <v>42.510349217057474</v>
      </c>
      <c r="J395" s="8">
        <f t="shared" si="67"/>
        <v>-31.812969268480774</v>
      </c>
    </row>
    <row r="396" spans="1:10" x14ac:dyDescent="0.2">
      <c r="A396" s="8">
        <f t="shared" si="68"/>
        <v>31.583333333333155</v>
      </c>
      <c r="B396" s="9">
        <f t="shared" si="59"/>
        <v>3347.2066682437712</v>
      </c>
      <c r="C396" s="9">
        <f t="shared" si="60"/>
        <v>1452.8142373144747</v>
      </c>
      <c r="D396" s="48">
        <f t="shared" si="58"/>
        <v>3347.2066682437712</v>
      </c>
      <c r="E396" s="8">
        <f t="shared" si="61"/>
        <v>18.067523424589798</v>
      </c>
      <c r="F396" s="32">
        <f t="shared" si="65"/>
        <v>-5.242911269566626E-4</v>
      </c>
      <c r="G396" s="20">
        <f t="shared" si="62"/>
        <v>-0.52429112695666258</v>
      </c>
      <c r="H396" s="1">
        <f t="shared" si="64"/>
        <v>4.5230468373055305E-5</v>
      </c>
      <c r="I396" s="8">
        <f t="shared" si="66"/>
        <v>42.075430636204786</v>
      </c>
      <c r="J396" s="8">
        <f t="shared" si="67"/>
        <v>-31.996274583007395</v>
      </c>
    </row>
    <row r="397" spans="1:10" x14ac:dyDescent="0.2">
      <c r="A397" s="8">
        <f t="shared" si="68"/>
        <v>31.666666666666487</v>
      </c>
      <c r="B397" s="9">
        <f t="shared" si="59"/>
        <v>3359.7640524868348</v>
      </c>
      <c r="C397" s="9">
        <f t="shared" si="60"/>
        <v>1443.1887529314138</v>
      </c>
      <c r="D397" s="48">
        <f t="shared" si="58"/>
        <v>3359.7640524868348</v>
      </c>
      <c r="E397" s="8">
        <f t="shared" si="61"/>
        <v>17.980945774524105</v>
      </c>
      <c r="F397" s="32">
        <f t="shared" si="65"/>
        <v>-5.2215232178550255E-4</v>
      </c>
      <c r="G397" s="20">
        <f t="shared" si="62"/>
        <v>-0.52215232178550253</v>
      </c>
      <c r="H397" s="1">
        <f t="shared" si="64"/>
        <v>4.5020909346613992E-5</v>
      </c>
      <c r="I397" s="8">
        <f t="shared" si="66"/>
        <v>41.640065469241414</v>
      </c>
      <c r="J397" s="8">
        <f t="shared" si="67"/>
        <v>-32.172636712522454</v>
      </c>
    </row>
    <row r="398" spans="1:10" x14ac:dyDescent="0.2">
      <c r="A398" s="8">
        <f t="shared" si="68"/>
        <v>31.749999999999819</v>
      </c>
      <c r="B398" s="9">
        <f t="shared" si="59"/>
        <v>3372.1907768372275</v>
      </c>
      <c r="C398" s="9">
        <f t="shared" si="60"/>
        <v>1433.5113964280931</v>
      </c>
      <c r="D398" s="48">
        <f t="shared" si="58"/>
        <v>3372.1907768372275</v>
      </c>
      <c r="E398" s="8">
        <f t="shared" si="61"/>
        <v>17.893901554039996</v>
      </c>
      <c r="F398" s="32">
        <f t="shared" si="65"/>
        <v>-5.2000877261746369E-4</v>
      </c>
      <c r="G398" s="20">
        <f t="shared" si="62"/>
        <v>-0.5200087726174637</v>
      </c>
      <c r="H398" s="1">
        <f t="shared" si="64"/>
        <v>4.4810117369592499E-5</v>
      </c>
      <c r="I398" s="8">
        <f t="shared" si="66"/>
        <v>41.204382079390548</v>
      </c>
      <c r="J398" s="8">
        <f t="shared" si="67"/>
        <v>-32.342092563513745</v>
      </c>
    </row>
    <row r="399" spans="1:10" x14ac:dyDescent="0.2">
      <c r="A399" s="8">
        <f t="shared" si="68"/>
        <v>31.833333333333151</v>
      </c>
      <c r="B399" s="9">
        <f t="shared" si="59"/>
        <v>3384.486764808822</v>
      </c>
      <c r="C399" s="9">
        <f t="shared" si="60"/>
        <v>1423.7842338399364</v>
      </c>
      <c r="D399" s="48">
        <f t="shared" si="58"/>
        <v>3384.486764808822</v>
      </c>
      <c r="E399" s="8">
        <f t="shared" si="61"/>
        <v>17.806409346357274</v>
      </c>
      <c r="F399" s="32">
        <f t="shared" si="65"/>
        <v>-5.1786105013537924E-4</v>
      </c>
      <c r="G399" s="20">
        <f t="shared" si="62"/>
        <v>-0.51786105013537931</v>
      </c>
      <c r="H399" s="1">
        <f t="shared" si="64"/>
        <v>4.4598136297083289E-5</v>
      </c>
      <c r="I399" s="8">
        <f t="shared" si="66"/>
        <v>40.76850678214214</v>
      </c>
      <c r="J399" s="8">
        <f t="shared" si="67"/>
        <v>-32.504681440094444</v>
      </c>
    </row>
    <row r="400" spans="1:10" x14ac:dyDescent="0.2">
      <c r="A400" s="8">
        <f t="shared" si="68"/>
        <v>31.916666666666483</v>
      </c>
      <c r="B400" s="9">
        <f t="shared" si="59"/>
        <v>3396.6519774971066</v>
      </c>
      <c r="C400" s="9">
        <f t="shared" si="60"/>
        <v>1414.0093190616899</v>
      </c>
      <c r="D400" s="48">
        <f t="shared" si="58"/>
        <v>3396.6519774971066</v>
      </c>
      <c r="E400" s="8">
        <f t="shared" si="61"/>
        <v>17.718487625494863</v>
      </c>
      <c r="F400" s="32">
        <f t="shared" si="65"/>
        <v>-5.1570971630155533E-4</v>
      </c>
      <c r="G400" s="20">
        <f t="shared" si="62"/>
        <v>-0.51570971630155538</v>
      </c>
      <c r="H400" s="1">
        <f t="shared" si="64"/>
        <v>4.4385009815069767E-5</v>
      </c>
      <c r="I400" s="8">
        <f t="shared" si="66"/>
        <v>40.332563800569524</v>
      </c>
      <c r="J400" s="8">
        <f t="shared" si="67"/>
        <v>-32.660444966423398</v>
      </c>
    </row>
  </sheetData>
  <pageMargins left="0.75" right="0.75" top="1" bottom="1" header="0.5" footer="0.5"/>
  <pageSetup paperSize="9" orientation="landscape" horizont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A01C-8F0C-4EA3-A27E-833E11D40B98}">
  <dimension ref="A2:X400"/>
  <sheetViews>
    <sheetView zoomScaleNormal="100" workbookViewId="0">
      <selection activeCell="D5" sqref="D5"/>
    </sheetView>
  </sheetViews>
  <sheetFormatPr defaultColWidth="9.140625" defaultRowHeight="12.75" x14ac:dyDescent="0.2"/>
  <cols>
    <col min="1" max="1" width="7.140625" style="1" customWidth="1"/>
    <col min="2" max="3" width="7.28515625" style="1" customWidth="1"/>
    <col min="4" max="5" width="8.85546875" style="1" customWidth="1"/>
    <col min="6" max="6" width="10.85546875" style="1" customWidth="1"/>
    <col min="7" max="7" width="9.42578125" style="1" customWidth="1"/>
    <col min="8" max="12" width="9.140625" style="1"/>
    <col min="13" max="13" width="13" style="1" bestFit="1" customWidth="1"/>
    <col min="14" max="22" width="9.140625" style="1"/>
    <col min="23" max="23" width="9.42578125" style="1" customWidth="1"/>
    <col min="24" max="16384" width="9.140625" style="1"/>
  </cols>
  <sheetData>
    <row r="2" spans="1:14" x14ac:dyDescent="0.2">
      <c r="C2" s="5" t="s">
        <v>1</v>
      </c>
    </row>
    <row r="3" spans="1:14" ht="14.25" x14ac:dyDescent="0.2">
      <c r="C3" s="12" t="s">
        <v>15</v>
      </c>
      <c r="D3" s="4">
        <v>0.4</v>
      </c>
      <c r="E3" s="1" t="s">
        <v>2</v>
      </c>
      <c r="F3" s="3">
        <v>1.2250000000000001</v>
      </c>
      <c r="G3" s="3" t="s">
        <v>46</v>
      </c>
      <c r="I3" s="3">
        <v>0.4</v>
      </c>
      <c r="J3" s="3" t="s">
        <v>47</v>
      </c>
    </row>
    <row r="4" spans="1:14" ht="14.25" x14ac:dyDescent="0.2">
      <c r="C4" s="14" t="s">
        <v>24</v>
      </c>
      <c r="D4" s="44">
        <f>'Traj 1'!D4</f>
        <v>-3.6</v>
      </c>
      <c r="E4" s="3" t="s">
        <v>16</v>
      </c>
      <c r="F4" s="3"/>
      <c r="G4" s="3"/>
    </row>
    <row r="5" spans="1:14" ht="14.25" x14ac:dyDescent="0.2">
      <c r="C5" s="6" t="s">
        <v>4</v>
      </c>
      <c r="D5" s="1">
        <f>D4*100/10^5</f>
        <v>-3.5999999999999999E-3</v>
      </c>
      <c r="E5" s="1" t="s">
        <v>5</v>
      </c>
    </row>
    <row r="6" spans="1:14" x14ac:dyDescent="0.2">
      <c r="C6" s="14" t="s">
        <v>30</v>
      </c>
      <c r="D6" s="17">
        <v>0.5</v>
      </c>
      <c r="E6" s="3" t="s">
        <v>25</v>
      </c>
      <c r="F6" s="3"/>
      <c r="G6" s="3"/>
    </row>
    <row r="7" spans="1:14" ht="14.25" x14ac:dyDescent="0.2">
      <c r="C7" s="45" t="s">
        <v>21</v>
      </c>
      <c r="D7" s="46">
        <f>'Multiple trajectories'!H3</f>
        <v>10</v>
      </c>
      <c r="E7" s="47" t="s">
        <v>0</v>
      </c>
      <c r="F7" s="3"/>
      <c r="G7" s="3"/>
      <c r="H7" s="16">
        <f>2*PI()*6.37*10^3*IF(latitude=0,10^(-6),latitude)/360</f>
        <v>1111.7747335203878</v>
      </c>
      <c r="I7" s="3" t="s">
        <v>14</v>
      </c>
      <c r="L7" s="3" t="s">
        <v>17</v>
      </c>
      <c r="M7" s="10">
        <f>2*7.292*10^(-5)*SIN(360*H7/(2*PI()*6.37*10^3)*PI()/180)</f>
        <v>2.5324850230945121E-5</v>
      </c>
      <c r="N7" s="3" t="s">
        <v>3</v>
      </c>
    </row>
    <row r="8" spans="1:14" ht="14.25" x14ac:dyDescent="0.2">
      <c r="C8" s="11" t="s">
        <v>10</v>
      </c>
      <c r="D8" s="10">
        <f>2*7.292*10^(-5)*SIN(IF(latitude=0,10^(-6),latitude)*PI()/180)</f>
        <v>2.5324850230945121E-5</v>
      </c>
      <c r="E8" s="3" t="s">
        <v>3</v>
      </c>
      <c r="F8" s="3"/>
      <c r="G8" s="3"/>
      <c r="L8" s="1" t="str">
        <f>IF(latitude&gt;0,"Air parcel initially in Northern Hemisphere",IF(latitude=0,"Air parcel initially at equator","Air parcel initially in Southern Hemisphere"))</f>
        <v>Air parcel initially in Northern Hemisphere</v>
      </c>
    </row>
    <row r="9" spans="1:14" x14ac:dyDescent="0.2">
      <c r="C9" s="2"/>
      <c r="D9" s="10"/>
      <c r="E9" s="3"/>
      <c r="F9" s="3"/>
      <c r="G9" s="3"/>
    </row>
    <row r="10" spans="1:14" ht="15" x14ac:dyDescent="0.25">
      <c r="B10" s="12" t="s">
        <v>9</v>
      </c>
      <c r="C10" s="11" t="s">
        <v>11</v>
      </c>
      <c r="D10" s="13">
        <v>0</v>
      </c>
      <c r="E10" s="3" t="s">
        <v>13</v>
      </c>
      <c r="F10" s="3"/>
      <c r="G10" s="3"/>
    </row>
    <row r="11" spans="1:14" ht="15" x14ac:dyDescent="0.25">
      <c r="C11" s="11" t="s">
        <v>12</v>
      </c>
      <c r="D11" s="13">
        <v>0</v>
      </c>
      <c r="E11" s="3" t="s">
        <v>13</v>
      </c>
      <c r="F11" s="3"/>
      <c r="G11" s="3"/>
      <c r="L11" s="2" t="s">
        <v>22</v>
      </c>
      <c r="M11" s="16">
        <f>-init_km_from_eq</f>
        <v>-1111.7747335203878</v>
      </c>
      <c r="N11" s="1" t="s">
        <v>23</v>
      </c>
    </row>
    <row r="12" spans="1:14" x14ac:dyDescent="0.2">
      <c r="C12" s="2"/>
      <c r="D12" s="10"/>
      <c r="E12" s="3"/>
      <c r="F12" s="3"/>
      <c r="G12" s="3"/>
    </row>
    <row r="13" spans="1:14" ht="15.75" x14ac:dyDescent="0.25">
      <c r="C13" s="12" t="s">
        <v>48</v>
      </c>
      <c r="D13" s="44">
        <f>'Multiple trajectories'!C3</f>
        <v>8.3333333333333329E-2</v>
      </c>
      <c r="E13" s="3" t="s">
        <v>18</v>
      </c>
      <c r="F13" s="3"/>
      <c r="G13" s="3"/>
      <c r="I13" s="7" t="s">
        <v>45</v>
      </c>
    </row>
    <row r="14" spans="1:14" ht="14.25" x14ac:dyDescent="0.2">
      <c r="I14" s="42">
        <f>MAX(I17:I400)</f>
        <v>59.436178078524833</v>
      </c>
      <c r="J14" s="31" t="s">
        <v>42</v>
      </c>
    </row>
    <row r="15" spans="1:14" x14ac:dyDescent="0.2">
      <c r="F15" s="12" t="s">
        <v>28</v>
      </c>
      <c r="G15" s="18" t="s">
        <v>28</v>
      </c>
    </row>
    <row r="16" spans="1:14" ht="15.75" x14ac:dyDescent="0.25">
      <c r="A16" s="15" t="s">
        <v>6</v>
      </c>
      <c r="B16" s="12" t="s">
        <v>7</v>
      </c>
      <c r="C16" s="12" t="s">
        <v>8</v>
      </c>
      <c r="D16" s="7" t="str">
        <f>B16</f>
        <v>x (km)</v>
      </c>
      <c r="E16" s="7" t="s">
        <v>19</v>
      </c>
      <c r="F16" s="2" t="s">
        <v>5</v>
      </c>
      <c r="G16" s="19" t="s">
        <v>29</v>
      </c>
      <c r="H16" s="12" t="s">
        <v>20</v>
      </c>
      <c r="I16" s="43" t="s">
        <v>43</v>
      </c>
      <c r="J16" s="43" t="s">
        <v>44</v>
      </c>
    </row>
    <row r="17" spans="1:10" x14ac:dyDescent="0.2">
      <c r="A17" s="1">
        <v>0</v>
      </c>
      <c r="B17" s="9">
        <f>((uo+dp_dy/(f*rho))/f*SIN(f*A17*3600)-vo/f*COS(f*A17*3600)-dp_dy*A17*3600/(f*rho)+vo/f)/1000</f>
        <v>0</v>
      </c>
      <c r="C17" s="9">
        <f>((uo+dp_dy/(f*rho))/f*COS(f*A17*3600)+vo/f*SIN(f*A17*3600)-(uo+dp_dy/(f*rho))/f)/1000</f>
        <v>0</v>
      </c>
      <c r="D17" s="48">
        <f t="shared" ref="D17:D80" si="0">B17</f>
        <v>0</v>
      </c>
      <c r="E17" s="8">
        <f>IF(latitude=0,10^(-6),latitude)</f>
        <v>10</v>
      </c>
      <c r="F17" s="32">
        <f>dp_dy*(1+EXP(-(ABS(E17)-displ)/9*sharpness))^(-alpha)</f>
        <v>-3.519813594628775E-4</v>
      </c>
      <c r="G17" s="20">
        <f>F17*10^5/100</f>
        <v>-0.35198135946287751</v>
      </c>
      <c r="H17" s="10">
        <f>2*7.292*10^(-5)*SIN(E17*PI()/180)</f>
        <v>2.5324850230945121E-5</v>
      </c>
      <c r="I17" s="8">
        <f>(uo+dp_dy/(f*rho))*COS(f*$A17*3600)+vo*SIN(f*$A17*3600)-dp_dy/(f*rho)</f>
        <v>0</v>
      </c>
      <c r="J17" s="8">
        <f>-(uo+dp_dy/(f*rho))*SIN(f*$A17*3600)+vo*COS(f*$A17*3600)</f>
        <v>0</v>
      </c>
    </row>
    <row r="18" spans="1:10" x14ac:dyDescent="0.2">
      <c r="A18" s="8">
        <f t="shared" ref="A18:A41" si="1">A17+time_step</f>
        <v>8.3333333333333329E-2</v>
      </c>
      <c r="B18" s="9">
        <f t="shared" ref="B18:B81" si="2">B17+((I17+dp_dy*(1+EXP(-(ABS(E17)-displ)/9*sharpness))^(-alpha)/(H17*rho))/H17*SIN(H17*time_step*3600)-J17/H17*COS(H17*time_step*3600)-dp_dy*(1+EXP(-(ABS(E17)-displ)/9*sharpness))^(-alpha)*time_step*3600/(H17*rho)+J17/H17)/1000</f>
        <v>1.0028080672600481E-4</v>
      </c>
      <c r="C18" s="9">
        <f t="shared" ref="C18:C81" si="3">C17+((I17+dp_dy*(1+EXP(-(ABS(E17)-displ)/9*sharpness))^(-alpha)/(H17*rho))/H17*COS(H17*time_step*3600)+J17/H17*SIN(H17*time_step*3600)-(I17+dp_dy*(1+EXP(-(ABS(E17)-displ)/9*sharpness))^(-alpha)/(H17*rho))/H17)/1000</f>
        <v>3.9597712469520048E-2</v>
      </c>
      <c r="D18" s="48">
        <f t="shared" si="0"/>
        <v>1.0028080672600481E-4</v>
      </c>
      <c r="E18" s="8">
        <f t="shared" ref="E18:E81" si="4">360*(init_km_from_eq+C18)/(2*PI()*6.37*10^3)</f>
        <v>10.000356166688048</v>
      </c>
      <c r="F18" s="32">
        <f>dp_dy*(1+EXP(-(ABS(E17)-displ)/9*sharpness))^(-alpha)</f>
        <v>-3.519813594628775E-4</v>
      </c>
      <c r="G18" s="20">
        <f t="shared" ref="G18:G81" si="5">F18*10^5/100</f>
        <v>-0.35198135946287751</v>
      </c>
      <c r="H18" s="10">
        <f>2*7.292*10^(-5)*SIN(E18*PI()/180)</f>
        <v>2.5325743039909155E-5</v>
      </c>
      <c r="I18" s="8">
        <f t="shared" ref="I18:I49" si="6">(I17+dp_dy*(1+EXP(-(ABS(E17)-displ)/9*sharpness))^(-alpha)/(H17*rho))*COS(H17*time_step*3600)+J17*SIN(H17*time_step*3600)-dp_dy*(1+EXP(-(ABS(E17)-displ)/9*sharpness))^(-alpha)/(H17*rho)</f>
        <v>1.0028061377838071E-3</v>
      </c>
      <c r="J18" s="8">
        <f t="shared" ref="J18:J49" si="7">-(I17+dp_dy*(1+EXP(-(ABS(E17)-displ)/9*sharpness))^(-alpha)/(H17*rho))*SIN(H17*time_step*3600)+J17*COS(H17*time_step*3600)</f>
        <v>0.26398348000074678</v>
      </c>
    </row>
    <row r="19" spans="1:10" x14ac:dyDescent="0.2">
      <c r="A19" s="8">
        <f t="shared" si="1"/>
        <v>0.16666666666666666</v>
      </c>
      <c r="B19" s="9">
        <f t="shared" si="2"/>
        <v>8.0225543898814063E-4</v>
      </c>
      <c r="C19" s="9">
        <f t="shared" si="3"/>
        <v>0.1583892710697837</v>
      </c>
      <c r="D19" s="48">
        <f t="shared" si="0"/>
        <v>8.0225543898814063E-4</v>
      </c>
      <c r="E19" s="8">
        <f t="shared" si="4"/>
        <v>10.001424652551407</v>
      </c>
      <c r="F19" s="32">
        <f t="shared" ref="F19:F82" si="8">dp_dy*(1+EXP(-(ABS(E18)-displ)/9*sharpness))^(-alpha)</f>
        <v>-3.5198764322774586E-4</v>
      </c>
      <c r="G19" s="20">
        <f t="shared" si="5"/>
        <v>-0.35198764322774584</v>
      </c>
      <c r="H19" s="10">
        <f t="shared" ref="H19:H82" si="9">2*7.292*10^(-5)*SIN(E19*PI()/180)</f>
        <v>2.5328421425332038E-5</v>
      </c>
      <c r="I19" s="8">
        <f t="shared" si="6"/>
        <v>4.0112906262024239E-3</v>
      </c>
      <c r="J19" s="8">
        <f t="shared" si="7"/>
        <v>0.52795643439239892</v>
      </c>
    </row>
    <row r="20" spans="1:10" x14ac:dyDescent="0.2">
      <c r="A20" s="8">
        <f t="shared" si="1"/>
        <v>0.25</v>
      </c>
      <c r="B20" s="9">
        <f t="shared" si="2"/>
        <v>2.7076838993216369E-3</v>
      </c>
      <c r="C20" s="9">
        <f t="shared" si="3"/>
        <v>0.35637064541806462</v>
      </c>
      <c r="D20" s="48">
        <f t="shared" si="0"/>
        <v>2.7076838993216369E-3</v>
      </c>
      <c r="E20" s="8">
        <f t="shared" si="4"/>
        <v>10.003205421338274</v>
      </c>
      <c r="F20" s="32">
        <f t="shared" si="8"/>
        <v>-3.5200649487194364E-4</v>
      </c>
      <c r="G20" s="20">
        <f t="shared" si="5"/>
        <v>-0.35200649487194363</v>
      </c>
      <c r="H20" s="10">
        <f t="shared" si="9"/>
        <v>2.5332885278724202E-5</v>
      </c>
      <c r="I20" s="8">
        <f t="shared" si="6"/>
        <v>9.0258463100667541E-3</v>
      </c>
      <c r="J20" s="8">
        <f t="shared" si="7"/>
        <v>0.79191304405131757</v>
      </c>
    </row>
    <row r="21" spans="1:10" x14ac:dyDescent="0.2">
      <c r="A21" s="8">
        <f t="shared" si="1"/>
        <v>0.33333333333333331</v>
      </c>
      <c r="B21" s="9">
        <f t="shared" si="2"/>
        <v>6.4185010265664453E-3</v>
      </c>
      <c r="C21" s="9">
        <f t="shared" si="3"/>
        <v>0.63353605732158758</v>
      </c>
      <c r="D21" s="48">
        <f t="shared" si="0"/>
        <v>6.4185010265664453E-3</v>
      </c>
      <c r="E21" s="8">
        <f t="shared" si="4"/>
        <v>10.005698421075964</v>
      </c>
      <c r="F21" s="32">
        <f t="shared" si="8"/>
        <v>-3.5203791555625682E-4</v>
      </c>
      <c r="G21" s="20">
        <f t="shared" si="5"/>
        <v>-0.35203791555625685</v>
      </c>
      <c r="H21" s="10">
        <f t="shared" si="9"/>
        <v>2.5339134440439923E-5</v>
      </c>
      <c r="I21" s="8">
        <f t="shared" si="6"/>
        <v>1.6047245893048512E-2</v>
      </c>
      <c r="J21" s="8">
        <f t="shared" si="7"/>
        <v>1.0558474750139355</v>
      </c>
    </row>
    <row r="22" spans="1:10" x14ac:dyDescent="0.2">
      <c r="A22" s="8">
        <f t="shared" si="1"/>
        <v>0.41666666666666663</v>
      </c>
      <c r="B22" s="9">
        <f t="shared" si="2"/>
        <v>1.2536930412972651E-2</v>
      </c>
      <c r="C22" s="9">
        <f t="shared" si="3"/>
        <v>0.98987797502824104</v>
      </c>
      <c r="D22" s="48">
        <f t="shared" si="0"/>
        <v>1.2536930412972651E-2</v>
      </c>
      <c r="E22" s="8">
        <f t="shared" si="4"/>
        <v>10.008903584019166</v>
      </c>
      <c r="F22" s="32">
        <f t="shared" si="8"/>
        <v>-3.520819073642848E-4</v>
      </c>
      <c r="G22" s="20">
        <f t="shared" si="5"/>
        <v>-0.3520819073642848</v>
      </c>
      <c r="H22" s="10">
        <f t="shared" si="9"/>
        <v>2.5347168699541258E-5</v>
      </c>
      <c r="I22" s="8">
        <f t="shared" si="6"/>
        <v>2.5076641652582055E-2</v>
      </c>
      <c r="J22" s="8">
        <f t="shared" si="7"/>
        <v>1.3197538698323625</v>
      </c>
    </row>
    <row r="23" spans="1:10" x14ac:dyDescent="0.2">
      <c r="A23" s="8">
        <f t="shared" si="1"/>
        <v>0.49999999999999994</v>
      </c>
      <c r="B23" s="9">
        <f t="shared" si="2"/>
        <v>2.1665598218178275E-2</v>
      </c>
      <c r="C23" s="9">
        <f t="shared" si="3"/>
        <v>1.4253871048847213</v>
      </c>
      <c r="D23" s="48">
        <f t="shared" si="0"/>
        <v>2.1665598218178275E-2</v>
      </c>
      <c r="E23" s="8">
        <f t="shared" si="4"/>
        <v>10.012820826574924</v>
      </c>
      <c r="F23" s="32">
        <f t="shared" si="8"/>
        <v>-3.5213847330147114E-4</v>
      </c>
      <c r="G23" s="20">
        <f t="shared" si="5"/>
        <v>-0.35213847330147119</v>
      </c>
      <c r="H23" s="10">
        <f t="shared" si="9"/>
        <v>2.5356987793600756E-5</v>
      </c>
      <c r="I23" s="8">
        <f t="shared" si="6"/>
        <v>3.6115565037242447E-2</v>
      </c>
      <c r="J23" s="8">
        <f t="shared" si="7"/>
        <v>1.5836263389256051</v>
      </c>
    </row>
    <row r="24" spans="1:10" x14ac:dyDescent="0.2">
      <c r="A24" s="8">
        <f t="shared" si="1"/>
        <v>0.58333333333333326</v>
      </c>
      <c r="B24" s="9">
        <f t="shared" si="2"/>
        <v>3.4407646844711051E-2</v>
      </c>
      <c r="C24" s="9">
        <f t="shared" si="3"/>
        <v>1.9400523803983813</v>
      </c>
      <c r="D24" s="48">
        <f t="shared" si="0"/>
        <v>3.4407646844711051E-2</v>
      </c>
      <c r="E24" s="8">
        <f t="shared" si="4"/>
        <v>10.01745004920426</v>
      </c>
      <c r="F24" s="32">
        <f t="shared" si="8"/>
        <v>-3.5220761729373127E-4</v>
      </c>
      <c r="G24" s="20">
        <f t="shared" si="5"/>
        <v>-0.35220761729373123</v>
      </c>
      <c r="H24" s="10">
        <f t="shared" si="9"/>
        <v>2.5368591408442789E-5</v>
      </c>
      <c r="I24" s="8">
        <f t="shared" si="6"/>
        <v>4.9165926146230277E-2</v>
      </c>
      <c r="J24" s="8">
        <f t="shared" si="7"/>
        <v>1.8474589519244153</v>
      </c>
    </row>
    <row r="25" spans="1:10" x14ac:dyDescent="0.2">
      <c r="A25" s="8">
        <f t="shared" si="1"/>
        <v>0.66666666666666663</v>
      </c>
      <c r="B25" s="9">
        <f t="shared" si="2"/>
        <v>5.1366848439496605E-2</v>
      </c>
      <c r="C25" s="9">
        <f t="shared" si="3"/>
        <v>2.5338609487011561</v>
      </c>
      <c r="D25" s="48">
        <f t="shared" si="0"/>
        <v>5.1366848439496605E-2</v>
      </c>
      <c r="E25" s="8">
        <f t="shared" si="4"/>
        <v>10.022791136300407</v>
      </c>
      <c r="F25" s="32">
        <f t="shared" si="8"/>
        <v>-3.5228934418566916E-4</v>
      </c>
      <c r="G25" s="20">
        <f t="shared" si="5"/>
        <v>-0.35228934418566915</v>
      </c>
      <c r="H25" s="10">
        <f t="shared" si="9"/>
        <v>2.538197917782353E-5</v>
      </c>
      <c r="I25" s="8">
        <f t="shared" si="6"/>
        <v>6.4230013090330829E-2</v>
      </c>
      <c r="J25" s="8">
        <f t="shared" si="7"/>
        <v>2.1112457290077957</v>
      </c>
    </row>
    <row r="26" spans="1:10" x14ac:dyDescent="0.2">
      <c r="A26" s="8">
        <f t="shared" si="1"/>
        <v>0.75</v>
      </c>
      <c r="B26" s="9">
        <f t="shared" si="2"/>
        <v>7.3147718185917254E-2</v>
      </c>
      <c r="C26" s="9">
        <f t="shared" si="3"/>
        <v>3.206798154412303</v>
      </c>
      <c r="D26" s="48">
        <f t="shared" si="0"/>
        <v>7.3147718185917254E-2</v>
      </c>
      <c r="E26" s="8">
        <f t="shared" si="4"/>
        <v>10.028843956043669</v>
      </c>
      <c r="F26" s="32">
        <f t="shared" si="8"/>
        <v>-3.5238365973838545E-4</v>
      </c>
      <c r="G26" s="20">
        <f t="shared" si="5"/>
        <v>-0.35238365973838548</v>
      </c>
      <c r="H26" s="10">
        <f t="shared" si="9"/>
        <v>2.5397150683049518E-5</v>
      </c>
      <c r="I26" s="8">
        <f t="shared" si="6"/>
        <v>8.1310491233679727E-2</v>
      </c>
      <c r="J26" s="8">
        <f t="shared" si="7"/>
        <v>2.3749806322292062</v>
      </c>
    </row>
    <row r="27" spans="1:10" x14ac:dyDescent="0.2">
      <c r="A27" s="8">
        <f t="shared" si="1"/>
        <v>0.83333333333333337</v>
      </c>
      <c r="B27" s="9">
        <f t="shared" si="2"/>
        <v>0.10035562735028543</v>
      </c>
      <c r="C27" s="9">
        <f t="shared" si="3"/>
        <v>3.958847520899726</v>
      </c>
      <c r="D27" s="48">
        <f t="shared" si="0"/>
        <v>0.10035562735028543</v>
      </c>
      <c r="E27" s="8">
        <f t="shared" si="4"/>
        <v>10.035608360232871</v>
      </c>
      <c r="F27" s="32">
        <f t="shared" si="8"/>
        <v>-3.5249057062687101E-4</v>
      </c>
      <c r="G27" s="20">
        <f t="shared" si="5"/>
        <v>-0.352490570626871</v>
      </c>
      <c r="H27" s="10">
        <f t="shared" si="9"/>
        <v>2.5414105452534838E-5</v>
      </c>
      <c r="I27" s="8">
        <f t="shared" si="6"/>
        <v>0.10041040231545395</v>
      </c>
      <c r="J27" s="8">
        <f t="shared" si="7"/>
        <v>2.638657556830541</v>
      </c>
    </row>
    <row r="28" spans="1:10" x14ac:dyDescent="0.2">
      <c r="A28" s="8">
        <f t="shared" si="1"/>
        <v>0.91666666666666674</v>
      </c>
      <c r="B28" s="9">
        <f t="shared" si="2"/>
        <v>0.13359691604680302</v>
      </c>
      <c r="C28" s="9">
        <f t="shared" si="3"/>
        <v>4.7899907289301042</v>
      </c>
      <c r="D28" s="48">
        <f t="shared" si="0"/>
        <v>0.13359691604680302</v>
      </c>
      <c r="E28" s="8">
        <f t="shared" si="4"/>
        <v>10.043084184093328</v>
      </c>
      <c r="F28" s="32">
        <f t="shared" si="8"/>
        <v>-3.5261008443698654E-4</v>
      </c>
      <c r="G28" s="20">
        <f t="shared" si="5"/>
        <v>-0.35261008443698655</v>
      </c>
      <c r="H28" s="10">
        <f t="shared" si="9"/>
        <v>2.543284296129676E-5</v>
      </c>
      <c r="I28" s="8">
        <f t="shared" si="6"/>
        <v>0.12153316345049348</v>
      </c>
      <c r="J28" s="8">
        <f t="shared" si="7"/>
        <v>2.9022703225419697</v>
      </c>
    </row>
    <row r="29" spans="1:10" x14ac:dyDescent="0.2">
      <c r="A29" s="8">
        <f t="shared" si="1"/>
        <v>1</v>
      </c>
      <c r="B29" s="9">
        <f t="shared" si="2"/>
        <v>0.1734790056842121</v>
      </c>
      <c r="C29" s="9">
        <f t="shared" si="3"/>
        <v>5.7002075927089901</v>
      </c>
      <c r="D29" s="48">
        <f t="shared" si="0"/>
        <v>0.1734790056842121</v>
      </c>
      <c r="E29" s="8">
        <f t="shared" si="4"/>
        <v>10.051271246061326</v>
      </c>
      <c r="F29" s="32">
        <f t="shared" si="8"/>
        <v>-3.5274220966202127E-4</v>
      </c>
      <c r="G29" s="20">
        <f t="shared" si="5"/>
        <v>-0.3527422096620213</v>
      </c>
      <c r="H29" s="10">
        <f t="shared" si="9"/>
        <v>2.5453362630389812E-5</v>
      </c>
      <c r="I29" s="8">
        <f t="shared" si="6"/>
        <v>0.14468256600770246</v>
      </c>
      <c r="J29" s="8">
        <f t="shared" si="7"/>
        <v>3.165812664865769</v>
      </c>
    </row>
    <row r="30" spans="1:10" x14ac:dyDescent="0.2">
      <c r="A30" s="8">
        <f t="shared" si="1"/>
        <v>1.0833333333333333</v>
      </c>
      <c r="B30" s="9">
        <f t="shared" si="2"/>
        <v>0.22061051105762636</v>
      </c>
      <c r="C30" s="9">
        <f t="shared" si="3"/>
        <v>6.6894760333020242</v>
      </c>
      <c r="D30" s="48">
        <f t="shared" si="0"/>
        <v>0.22061051105762636</v>
      </c>
      <c r="E30" s="8">
        <f t="shared" si="4"/>
        <v>10.060169347545076</v>
      </c>
      <c r="F30" s="32">
        <f t="shared" si="8"/>
        <v>-3.5288695569882792E-4</v>
      </c>
      <c r="G30" s="20">
        <f t="shared" si="5"/>
        <v>-0.35288695569882789</v>
      </c>
      <c r="H30" s="10">
        <f t="shared" si="9"/>
        <v>2.5475663826278329E-5</v>
      </c>
      <c r="I30" s="8">
        <f t="shared" si="6"/>
        <v>0.16986277436492259</v>
      </c>
      <c r="J30" s="8">
        <f t="shared" si="7"/>
        <v>3.4292782263423036</v>
      </c>
    </row>
    <row r="31" spans="1:10" x14ac:dyDescent="0.2">
      <c r="A31" s="8">
        <f t="shared" si="1"/>
        <v>1.1666666666666665</v>
      </c>
      <c r="B31" s="9">
        <f t="shared" si="2"/>
        <v>0.27560135204810104</v>
      </c>
      <c r="C31" s="9">
        <f t="shared" si="3"/>
        <v>7.7577720494344833</v>
      </c>
      <c r="D31" s="48">
        <f t="shared" si="0"/>
        <v>0.27560135204810104</v>
      </c>
      <c r="E31" s="8">
        <f t="shared" si="4"/>
        <v>10.069778272662033</v>
      </c>
      <c r="F31" s="32">
        <f t="shared" si="8"/>
        <v>-3.5304433284352965E-4</v>
      </c>
      <c r="G31" s="20">
        <f t="shared" si="5"/>
        <v>-0.35304433284352965</v>
      </c>
      <c r="H31" s="10">
        <f t="shared" si="9"/>
        <v>2.5499745860147147E-5</v>
      </c>
      <c r="I31" s="8">
        <f t="shared" si="6"/>
        <v>0.19707832453886454</v>
      </c>
      <c r="J31" s="8">
        <f t="shared" si="7"/>
        <v>3.6926605477963528</v>
      </c>
    </row>
    <row r="32" spans="1:10" x14ac:dyDescent="0.2">
      <c r="A32" s="8">
        <f t="shared" si="1"/>
        <v>1.2499999999999998</v>
      </c>
      <c r="B32" s="9">
        <f t="shared" si="2"/>
        <v>0.33906286489209198</v>
      </c>
      <c r="C32" s="9">
        <f t="shared" si="3"/>
        <v>8.9050696856593721</v>
      </c>
      <c r="D32" s="48">
        <f t="shared" si="0"/>
        <v>0.33906286489209198</v>
      </c>
      <c r="E32" s="8">
        <f t="shared" si="4"/>
        <v>10.080097787952617</v>
      </c>
      <c r="F32" s="32">
        <f t="shared" si="8"/>
        <v>-3.5321435228679335E-4</v>
      </c>
      <c r="G32" s="20">
        <f t="shared" si="5"/>
        <v>-0.35321435228679332</v>
      </c>
      <c r="H32" s="10">
        <f t="shared" si="9"/>
        <v>2.5525607987150693E-5</v>
      </c>
      <c r="I32" s="8">
        <f t="shared" si="6"/>
        <v>0.22633412268854869</v>
      </c>
      <c r="J32" s="8">
        <f t="shared" si="7"/>
        <v>3.9559530595620256</v>
      </c>
    </row>
    <row r="33" spans="1:10" x14ac:dyDescent="0.2">
      <c r="A33" s="8">
        <f t="shared" si="1"/>
        <v>1.333333333333333</v>
      </c>
      <c r="B33" s="9">
        <f t="shared" si="2"/>
        <v>0.41160791298280858</v>
      </c>
      <c r="C33" s="9">
        <f t="shared" si="3"/>
        <v>10.131340997891501</v>
      </c>
      <c r="D33" s="48">
        <f t="shared" si="0"/>
        <v>0.41160791298280858</v>
      </c>
      <c r="E33" s="8">
        <f t="shared" si="4"/>
        <v>10.09112764207018</v>
      </c>
      <c r="F33" s="32">
        <f t="shared" si="8"/>
        <v>-3.5339702610866393E-4</v>
      </c>
      <c r="G33" s="20">
        <f t="shared" si="5"/>
        <v>-0.35339702610866391</v>
      </c>
      <c r="H33" s="10">
        <f t="shared" si="9"/>
        <v>2.5553249405600065E-5</v>
      </c>
      <c r="I33" s="8">
        <f t="shared" si="6"/>
        <v>0.25763544349047862</v>
      </c>
      <c r="J33" s="8">
        <f t="shared" si="7"/>
        <v>4.2191490726845515</v>
      </c>
    </row>
    <row r="34" spans="1:10" x14ac:dyDescent="0.2">
      <c r="A34" s="8">
        <f t="shared" si="1"/>
        <v>1.4166666666666663</v>
      </c>
      <c r="B34" s="9">
        <f t="shared" si="2"/>
        <v>0.49385099716469449</v>
      </c>
      <c r="C34" s="9">
        <f t="shared" si="3"/>
        <v>11.436556016297779</v>
      </c>
      <c r="D34" s="48">
        <f t="shared" si="0"/>
        <v>0.49385099716469449</v>
      </c>
      <c r="E34" s="8">
        <f t="shared" si="4"/>
        <v>10.102867565447225</v>
      </c>
      <c r="F34" s="32">
        <f t="shared" si="8"/>
        <v>-3.5359236727295241E-4</v>
      </c>
      <c r="G34" s="20">
        <f t="shared" si="5"/>
        <v>-0.3535923672729524</v>
      </c>
      <c r="H34" s="10">
        <f t="shared" si="9"/>
        <v>2.5582669256088248E-5</v>
      </c>
      <c r="I34" s="8">
        <f t="shared" si="6"/>
        <v>0.29098792838374976</v>
      </c>
      <c r="J34" s="8">
        <f t="shared" si="7"/>
        <v>4.4822417700972803</v>
      </c>
    </row>
    <row r="35" spans="1:10" x14ac:dyDescent="0.2">
      <c r="A35" s="8">
        <f t="shared" si="1"/>
        <v>1.4999999999999996</v>
      </c>
      <c r="B35" s="9">
        <f t="shared" si="2"/>
        <v>0.58640836548167319</v>
      </c>
      <c r="C35" s="9">
        <f t="shared" si="3"/>
        <v>12.820682705536253</v>
      </c>
      <c r="D35" s="48">
        <f t="shared" si="0"/>
        <v>0.58640836548167319</v>
      </c>
      <c r="E35" s="8">
        <f t="shared" si="4"/>
        <v>10.115317269937769</v>
      </c>
      <c r="F35" s="32">
        <f t="shared" si="8"/>
        <v>-3.5380038962117336E-4</v>
      </c>
      <c r="G35" s="20">
        <f t="shared" si="5"/>
        <v>-0.35380038962117333</v>
      </c>
      <c r="H35" s="10">
        <f t="shared" si="9"/>
        <v>2.5613866620553213E-5</v>
      </c>
      <c r="I35" s="8">
        <f t="shared" si="6"/>
        <v>0.32639758368306104</v>
      </c>
      <c r="J35" s="8">
        <f t="shared" si="7"/>
        <v>4.7452241977722931</v>
      </c>
    </row>
    <row r="36" spans="1:10" x14ac:dyDescent="0.2">
      <c r="A36" s="8">
        <f t="shared" si="1"/>
        <v>1.5833333333333328</v>
      </c>
      <c r="B36" s="9">
        <f t="shared" si="2"/>
        <v>0.68989812233900927</v>
      </c>
      <c r="C36" s="9">
        <f t="shared" si="3"/>
        <v>14.283686922335999</v>
      </c>
      <c r="D36" s="48">
        <f t="shared" si="0"/>
        <v>0.68989812233900927</v>
      </c>
      <c r="E36" s="8">
        <f t="shared" si="4"/>
        <v>10.128476448435803</v>
      </c>
      <c r="F36" s="32">
        <f t="shared" si="8"/>
        <v>-3.5402110786602188E-4</v>
      </c>
      <c r="G36" s="20">
        <f t="shared" si="5"/>
        <v>-0.35402110786602187</v>
      </c>
      <c r="H36" s="10">
        <f t="shared" si="9"/>
        <v>2.5646840521278884E-5</v>
      </c>
      <c r="I36" s="8">
        <f t="shared" si="6"/>
        <v>0.36387077855747663</v>
      </c>
      <c r="J36" s="8">
        <f t="shared" si="7"/>
        <v>5.0080892558430721</v>
      </c>
    </row>
    <row r="37" spans="1:10" x14ac:dyDescent="0.2">
      <c r="A37" s="8">
        <f t="shared" si="1"/>
        <v>1.6666666666666661</v>
      </c>
      <c r="B37" s="9">
        <f t="shared" si="2"/>
        <v>0.80494033703865175</v>
      </c>
      <c r="C37" s="9">
        <f t="shared" si="3"/>
        <v>15.82553237041156</v>
      </c>
      <c r="D37" s="48">
        <f t="shared" si="0"/>
        <v>0.80494033703865175</v>
      </c>
      <c r="E37" s="8">
        <f t="shared" si="4"/>
        <v>10.142344774469741</v>
      </c>
      <c r="F37" s="32">
        <f t="shared" si="8"/>
        <v>-3.5425453758438475E-4</v>
      </c>
      <c r="G37" s="20">
        <f t="shared" si="5"/>
        <v>-0.35425453758438474</v>
      </c>
      <c r="H37" s="10">
        <f t="shared" si="9"/>
        <v>2.5681589919833818E-5</v>
      </c>
      <c r="I37" s="8">
        <f t="shared" si="6"/>
        <v>0.40341424287273497</v>
      </c>
      <c r="J37" s="8">
        <f t="shared" si="7"/>
        <v>5.2708296896977451</v>
      </c>
    </row>
    <row r="38" spans="1:10" x14ac:dyDescent="0.2">
      <c r="A38" s="8">
        <f t="shared" si="1"/>
        <v>1.7499999999999993</v>
      </c>
      <c r="B38" s="9">
        <f t="shared" si="2"/>
        <v>0.93215715164609181</v>
      </c>
      <c r="C38" s="9">
        <f t="shared" si="3"/>
        <v>17.446180552697044</v>
      </c>
      <c r="D38" s="48">
        <f t="shared" si="0"/>
        <v>0.93215715164609181</v>
      </c>
      <c r="E38" s="8">
        <f t="shared" si="4"/>
        <v>10.156921901772803</v>
      </c>
      <c r="F38" s="32">
        <f t="shared" si="8"/>
        <v>-3.5450069520987556E-4</v>
      </c>
      <c r="G38" s="20">
        <f t="shared" si="5"/>
        <v>-0.35450069520987554</v>
      </c>
      <c r="H38" s="10">
        <f t="shared" si="9"/>
        <v>2.5718113715947503E-5</v>
      </c>
      <c r="I38" s="8">
        <f t="shared" si="6"/>
        <v>0.44503506489451183</v>
      </c>
      <c r="J38" s="8">
        <f t="shared" si="7"/>
        <v>5.5334380810414965</v>
      </c>
    </row>
    <row r="39" spans="1:10" x14ac:dyDescent="0.2">
      <c r="A39" s="8">
        <f t="shared" si="1"/>
        <v>1.8333333333333326</v>
      </c>
      <c r="B39" s="9">
        <f t="shared" si="2"/>
        <v>1.0721728881473773</v>
      </c>
      <c r="C39" s="9">
        <f t="shared" si="3"/>
        <v>19.14559072089731</v>
      </c>
      <c r="D39" s="48">
        <f t="shared" si="0"/>
        <v>1.0721728881473773</v>
      </c>
      <c r="E39" s="8">
        <f t="shared" si="4"/>
        <v>10.17220746382924</v>
      </c>
      <c r="F39" s="32">
        <f t="shared" si="8"/>
        <v>-3.5475959802488694E-4</v>
      </c>
      <c r="G39" s="20">
        <f t="shared" si="5"/>
        <v>-0.35475959802488694</v>
      </c>
      <c r="H39" s="10">
        <f t="shared" si="9"/>
        <v>2.5756410746324118E-5</v>
      </c>
      <c r="I39" s="8">
        <f t="shared" si="6"/>
        <v>0.48874068885032074</v>
      </c>
      <c r="J39" s="8">
        <f t="shared" si="7"/>
        <v>5.7959068389267996</v>
      </c>
    </row>
    <row r="40" spans="1:10" x14ac:dyDescent="0.2">
      <c r="A40" s="8">
        <f t="shared" si="1"/>
        <v>1.9166666666666659</v>
      </c>
      <c r="B40" s="9">
        <f t="shared" si="2"/>
        <v>1.2256141548529504</v>
      </c>
      <c r="C40" s="9">
        <f t="shared" si="3"/>
        <v>20.923719822341578</v>
      </c>
      <c r="D40" s="48">
        <f t="shared" si="0"/>
        <v>1.2256141548529504</v>
      </c>
      <c r="E40" s="8">
        <f t="shared" si="4"/>
        <v>10.188201073396295</v>
      </c>
      <c r="F40" s="32">
        <f t="shared" si="8"/>
        <v>-3.5503126415214911E-4</v>
      </c>
      <c r="G40" s="20">
        <f t="shared" si="5"/>
        <v>-0.35503126415214908</v>
      </c>
      <c r="H40" s="10">
        <f t="shared" si="9"/>
        <v>2.5796479783393697E-5</v>
      </c>
      <c r="I40" s="8">
        <f t="shared" si="6"/>
        <v>0.53453891234711648</v>
      </c>
      <c r="J40" s="8">
        <f t="shared" si="7"/>
        <v>6.0582281907502074</v>
      </c>
    </row>
    <row r="41" spans="1:10" x14ac:dyDescent="0.2">
      <c r="A41" s="8">
        <f t="shared" si="1"/>
        <v>1.9999999999999991</v>
      </c>
      <c r="B41" s="9">
        <f t="shared" si="2"/>
        <v>1.3931099520046792</v>
      </c>
      <c r="C41" s="9">
        <f t="shared" si="3"/>
        <v>22.780522444131787</v>
      </c>
      <c r="D41" s="48">
        <f t="shared" si="0"/>
        <v>1.3931099520046792</v>
      </c>
      <c r="E41" s="8">
        <f t="shared" si="4"/>
        <v>10.204902322001853</v>
      </c>
      <c r="F41" s="32">
        <f t="shared" si="8"/>
        <v>-3.5531571254578608E-4</v>
      </c>
      <c r="G41" s="20">
        <f t="shared" si="5"/>
        <v>-0.35531571254578609</v>
      </c>
      <c r="H41" s="10">
        <f t="shared" si="9"/>
        <v>2.5838319534000573E-5</v>
      </c>
      <c r="I41" s="8">
        <f t="shared" si="6"/>
        <v>0.58243788364188021</v>
      </c>
      <c r="J41" s="8">
        <f t="shared" si="7"/>
        <v>6.3203941732145186</v>
      </c>
    </row>
    <row r="42" spans="1:10" x14ac:dyDescent="0.2">
      <c r="A42" s="8">
        <f t="shared" ref="A42:A105" si="10">A41+time_step</f>
        <v>2.0833333333333326</v>
      </c>
      <c r="B42" s="9">
        <f t="shared" si="2"/>
        <v>1.5752917765417607</v>
      </c>
      <c r="C42" s="9">
        <f t="shared" si="3"/>
        <v>24.715950754573804</v>
      </c>
      <c r="D42" s="48">
        <f t="shared" si="0"/>
        <v>1.5752917765417607</v>
      </c>
      <c r="E42" s="8">
        <f t="shared" si="4"/>
        <v>10.222310779417624</v>
      </c>
      <c r="F42" s="32">
        <f t="shared" si="8"/>
        <v>-3.5561296298185923E-4</v>
      </c>
      <c r="G42" s="20">
        <f t="shared" si="5"/>
        <v>-0.35561296298185924</v>
      </c>
      <c r="H42" s="10">
        <f t="shared" si="9"/>
        <v>2.5881928638028869E-5</v>
      </c>
      <c r="I42" s="8">
        <f t="shared" si="6"/>
        <v>0.63244609876223024</v>
      </c>
      <c r="J42" s="8">
        <f t="shared" si="7"/>
        <v>6.582396623255236</v>
      </c>
    </row>
    <row r="43" spans="1:10" x14ac:dyDescent="0.2">
      <c r="A43" s="8">
        <f t="shared" si="10"/>
        <v>2.1666666666666661</v>
      </c>
      <c r="B43" s="9">
        <f t="shared" si="2"/>
        <v>1.7727937259798583</v>
      </c>
      <c r="C43" s="9">
        <f t="shared" si="3"/>
        <v>26.729954441880576</v>
      </c>
      <c r="D43" s="48">
        <f t="shared" si="0"/>
        <v>1.7727937259798583</v>
      </c>
      <c r="E43" s="8">
        <f t="shared" si="4"/>
        <v>10.240425993107806</v>
      </c>
      <c r="F43" s="32">
        <f t="shared" si="8"/>
        <v>-3.5592303604838548E-4</v>
      </c>
      <c r="G43" s="20">
        <f t="shared" si="5"/>
        <v>-0.35592303604838549</v>
      </c>
      <c r="H43" s="10">
        <f t="shared" si="9"/>
        <v>2.5927305666965061E-5</v>
      </c>
      <c r="I43" s="8">
        <f t="shared" si="6"/>
        <v>0.68457239847383278</v>
      </c>
      <c r="J43" s="8">
        <f t="shared" si="7"/>
        <v>6.8442271689302965</v>
      </c>
    </row>
    <row r="44" spans="1:10" x14ac:dyDescent="0.2">
      <c r="A44" s="8">
        <f t="shared" si="10"/>
        <v>2.2499999999999996</v>
      </c>
      <c r="B44" s="9">
        <f t="shared" si="2"/>
        <v>1.9862526013569388</v>
      </c>
      <c r="C44" s="9">
        <f t="shared" si="3"/>
        <v>28.822480650137646</v>
      </c>
      <c r="D44" s="48">
        <f t="shared" si="0"/>
        <v>1.9862526013569388</v>
      </c>
      <c r="E44" s="8">
        <f t="shared" si="4"/>
        <v>10.25924748765312</v>
      </c>
      <c r="F44" s="32">
        <f t="shared" si="8"/>
        <v>-3.5624595313482393E-4</v>
      </c>
      <c r="G44" s="20">
        <f t="shared" si="5"/>
        <v>-0.35624595313482393</v>
      </c>
      <c r="H44" s="10">
        <f t="shared" si="9"/>
        <v>2.5974449122397373E-5</v>
      </c>
      <c r="I44" s="8">
        <f t="shared" si="6"/>
        <v>0.7388259650914506</v>
      </c>
      <c r="J44" s="8">
        <f t="shared" si="7"/>
        <v>7.1058772202721867</v>
      </c>
    </row>
    <row r="45" spans="1:10" x14ac:dyDescent="0.2">
      <c r="A45" s="8">
        <f t="shared" si="10"/>
        <v>2.333333333333333</v>
      </c>
      <c r="B45" s="9">
        <f t="shared" si="2"/>
        <v>2.2163080091984542</v>
      </c>
      <c r="C45" s="9">
        <f t="shared" si="3"/>
        <v>30.993473912517775</v>
      </c>
      <c r="D45" s="48">
        <f t="shared" si="0"/>
        <v>2.2163080091984542</v>
      </c>
      <c r="E45" s="8">
        <f t="shared" si="4"/>
        <v>10.278774764150095</v>
      </c>
      <c r="F45" s="32">
        <f t="shared" si="8"/>
        <v>-3.5658173642101105E-4</v>
      </c>
      <c r="G45" s="20">
        <f t="shared" si="5"/>
        <v>-0.35658173642101104</v>
      </c>
      <c r="H45" s="10">
        <f t="shared" si="9"/>
        <v>2.6023357434451975E-5</v>
      </c>
      <c r="I45" s="8">
        <f t="shared" si="6"/>
        <v>0.79521631913020485</v>
      </c>
      <c r="J45" s="8">
        <f t="shared" si="7"/>
        <v>7.367337960101632</v>
      </c>
    </row>
    <row r="46" spans="1:10" x14ac:dyDescent="0.2">
      <c r="A46" s="8">
        <f t="shared" si="10"/>
        <v>2.4166666666666665</v>
      </c>
      <c r="B46" s="9">
        <f t="shared" si="2"/>
        <v>2.4636024624539954</v>
      </c>
      <c r="C46" s="9">
        <f t="shared" si="3"/>
        <v>33.242876081733968</v>
      </c>
      <c r="D46" s="48">
        <f t="shared" si="0"/>
        <v>2.4636024624539954</v>
      </c>
      <c r="E46" s="8">
        <f t="shared" si="4"/>
        <v>10.299007299585519</v>
      </c>
      <c r="F46" s="32">
        <f t="shared" si="8"/>
        <v>-3.5693040886554118E-4</v>
      </c>
      <c r="G46" s="20">
        <f t="shared" si="5"/>
        <v>-0.35693040886554117</v>
      </c>
      <c r="H46" s="10">
        <f t="shared" si="9"/>
        <v>2.6074028960165735E-5</v>
      </c>
      <c r="I46" s="8">
        <f t="shared" si="6"/>
        <v>0.85375331579354707</v>
      </c>
      <c r="J46" s="8">
        <f t="shared" si="7"/>
        <v>7.6286003348021616</v>
      </c>
    </row>
    <row r="47" spans="1:10" x14ac:dyDescent="0.2">
      <c r="A47" s="8">
        <f t="shared" si="10"/>
        <v>2.5</v>
      </c>
      <c r="B47" s="9">
        <f t="shared" si="2"/>
        <v>2.7287814803545429</v>
      </c>
      <c r="C47" s="9">
        <f t="shared" si="3"/>
        <v>35.570626257718779</v>
      </c>
      <c r="D47" s="48">
        <f t="shared" si="0"/>
        <v>2.7287814803545429</v>
      </c>
      <c r="E47" s="8">
        <f t="shared" si="4"/>
        <v>10.319944546185951</v>
      </c>
      <c r="F47" s="32">
        <f t="shared" si="8"/>
        <v>-3.5729199419357217E-4</v>
      </c>
      <c r="G47" s="20">
        <f t="shared" si="5"/>
        <v>-0.35729199419357216</v>
      </c>
      <c r="H47" s="10">
        <f t="shared" si="9"/>
        <v>2.6126461981795572E-5</v>
      </c>
      <c r="I47" s="8">
        <f t="shared" si="6"/>
        <v>0.91444714129421101</v>
      </c>
      <c r="J47" s="8">
        <f t="shared" si="7"/>
        <v>7.8896550450549734</v>
      </c>
    </row>
    <row r="48" spans="1:10" x14ac:dyDescent="0.2">
      <c r="A48" s="8">
        <f t="shared" si="10"/>
        <v>2.5833333333333335</v>
      </c>
      <c r="B48" s="9">
        <f t="shared" si="2"/>
        <v>3.0124936871409833</v>
      </c>
      <c r="C48" s="9">
        <f t="shared" si="3"/>
        <v>37.976660712518964</v>
      </c>
      <c r="D48" s="48">
        <f t="shared" si="0"/>
        <v>3.0124936871409833</v>
      </c>
      <c r="E48" s="8">
        <f t="shared" si="4"/>
        <v>10.34158593074217</v>
      </c>
      <c r="F48" s="32">
        <f t="shared" si="8"/>
        <v>-3.5766651688404709E-4</v>
      </c>
      <c r="G48" s="20">
        <f t="shared" si="5"/>
        <v>-0.35766651688404705</v>
      </c>
      <c r="H48" s="10">
        <f t="shared" si="9"/>
        <v>2.6180654705064139E-5</v>
      </c>
      <c r="I48" s="8">
        <f t="shared" si="6"/>
        <v>0.97730830900444232</v>
      </c>
      <c r="J48" s="8">
        <f t="shared" si="7"/>
        <v>8.1504925365336316</v>
      </c>
    </row>
    <row r="49" spans="1:10" x14ac:dyDescent="0.2">
      <c r="A49" s="8">
        <f t="shared" si="10"/>
        <v>2.666666666666667</v>
      </c>
      <c r="B49" s="9">
        <f t="shared" si="2"/>
        <v>3.3153909096114171</v>
      </c>
      <c r="C49" s="9">
        <f t="shared" si="3"/>
        <v>40.460912812390831</v>
      </c>
      <c r="D49" s="48">
        <f t="shared" si="0"/>
        <v>3.3153909096114171</v>
      </c>
      <c r="E49" s="8">
        <f t="shared" si="4"/>
        <v>10.363930853908446</v>
      </c>
      <c r="F49" s="32">
        <f t="shared" si="8"/>
        <v>-3.5805400215631691E-4</v>
      </c>
      <c r="G49" s="20">
        <f t="shared" si="5"/>
        <v>-0.35805400215631694</v>
      </c>
      <c r="H49" s="10">
        <f t="shared" si="9"/>
        <v>2.6236605257341782E-5</v>
      </c>
      <c r="I49" s="8">
        <f t="shared" si="6"/>
        <v>1.0423476554315201</v>
      </c>
      <c r="J49" s="8">
        <f t="shared" si="7"/>
        <v>8.4111029905582484</v>
      </c>
    </row>
    <row r="50" spans="1:10" x14ac:dyDescent="0.2">
      <c r="A50" s="8">
        <f t="shared" si="10"/>
        <v>2.7500000000000004</v>
      </c>
      <c r="B50" s="9">
        <f t="shared" si="2"/>
        <v>3.6381282734345248</v>
      </c>
      <c r="C50" s="9">
        <f t="shared" si="3"/>
        <v>43.023312937087148</v>
      </c>
      <c r="D50" s="48">
        <f t="shared" si="0"/>
        <v>3.6381282734345248</v>
      </c>
      <c r="E50" s="8">
        <f t="shared" si="4"/>
        <v>10.38697868947656</v>
      </c>
      <c r="F50" s="32">
        <f t="shared" si="8"/>
        <v>-3.5845447595614881E-4</v>
      </c>
      <c r="G50" s="20">
        <f t="shared" si="5"/>
        <v>-0.35845447595614877</v>
      </c>
      <c r="H50" s="10">
        <f t="shared" si="9"/>
        <v>2.6294311685764722E-5</v>
      </c>
      <c r="I50" s="8">
        <f t="shared" ref="I50:I113" si="11">(I49+dp_dy*(1+EXP(-(ABS(E49)-displ)/9*sharpness))^(-alpha)/(H49*rho))*COS(H49*time_step*3600)+J49*SIN(H49*time_step*3600)-dp_dy*(1+EXP(-(ABS(E49)-displ)/9*sharpness))^(-alpha)/(H49*rho)</f>
        <v>1.1095763360145412</v>
      </c>
      <c r="J50" s="8">
        <f t="shared" ref="J50:J113" si="12">-(I49+dp_dy*(1+EXP(-(ABS(E49)-displ)/9*sharpness))^(-alpha)/(H49*rho))*SIN(H49*time_step*3600)+J49*COS(H49*time_step*3600)</f>
        <v>8.67147631470894</v>
      </c>
    </row>
    <row r="51" spans="1:10" x14ac:dyDescent="0.2">
      <c r="A51" s="8">
        <f t="shared" si="10"/>
        <v>2.8333333333333339</v>
      </c>
      <c r="B51" s="9">
        <f t="shared" si="2"/>
        <v>3.9813642981740367</v>
      </c>
      <c r="C51" s="9">
        <f t="shared" si="3"/>
        <v>45.663788396321237</v>
      </c>
      <c r="D51" s="48">
        <f t="shared" si="0"/>
        <v>3.9813642981740367</v>
      </c>
      <c r="E51" s="8">
        <f t="shared" si="4"/>
        <v>10.410728783624437</v>
      </c>
      <c r="F51" s="32">
        <f t="shared" si="8"/>
        <v>-3.5886796494110734E-4</v>
      </c>
      <c r="G51" s="20">
        <f t="shared" si="5"/>
        <v>-0.35886796494110734</v>
      </c>
      <c r="H51" s="10">
        <f t="shared" si="9"/>
        <v>2.6353771955289273E-5</v>
      </c>
      <c r="I51" s="8">
        <f t="shared" si="11"/>
        <v>1.1790058207382543</v>
      </c>
      <c r="J51" s="8">
        <f t="shared" si="12"/>
        <v>8.931602133398485</v>
      </c>
    </row>
    <row r="52" spans="1:10" x14ac:dyDescent="0.2">
      <c r="A52" s="8">
        <f t="shared" si="10"/>
        <v>2.9166666666666674</v>
      </c>
      <c r="B52" s="9">
        <f t="shared" si="2"/>
        <v>4.3457609909702981</v>
      </c>
      <c r="C52" s="9">
        <f t="shared" si="3"/>
        <v>48.382263343397064</v>
      </c>
      <c r="D52" s="48">
        <f t="shared" si="0"/>
        <v>4.3457609909702981</v>
      </c>
      <c r="E52" s="8">
        <f t="shared" si="4"/>
        <v>10.435180454139273</v>
      </c>
      <c r="F52" s="32">
        <f t="shared" si="8"/>
        <v>-3.5929449646529034E-4</v>
      </c>
      <c r="G52" s="20">
        <f t="shared" si="5"/>
        <v>-0.35929449646529038</v>
      </c>
      <c r="H52" s="10">
        <f t="shared" si="9"/>
        <v>2.6414983946682041E-5</v>
      </c>
      <c r="I52" s="8">
        <f t="shared" si="11"/>
        <v>1.2506478895596516</v>
      </c>
      <c r="J52" s="8">
        <f t="shared" si="12"/>
        <v>9.1914697784042385</v>
      </c>
    </row>
    <row r="53" spans="1:10" x14ac:dyDescent="0.2">
      <c r="A53" s="8">
        <f t="shared" si="10"/>
        <v>3.0000000000000009</v>
      </c>
      <c r="B53" s="9">
        <f t="shared" si="2"/>
        <v>4.7319839388200737</v>
      </c>
      <c r="C53" s="9">
        <f t="shared" si="3"/>
        <v>51.178658685992239</v>
      </c>
      <c r="D53" s="48">
        <f t="shared" si="0"/>
        <v>4.7319839388200737</v>
      </c>
      <c r="E53" s="8">
        <f t="shared" si="4"/>
        <v>10.460332989615056</v>
      </c>
      <c r="F53" s="32">
        <f t="shared" si="8"/>
        <v>-3.5973409856340772E-4</v>
      </c>
      <c r="G53" s="20">
        <f t="shared" si="5"/>
        <v>-0.35973409856340771</v>
      </c>
      <c r="H53" s="10">
        <f t="shared" si="9"/>
        <v>2.6477945454446023E-5</v>
      </c>
      <c r="I53" s="8">
        <f t="shared" si="11"/>
        <v>1.324514627642877</v>
      </c>
      <c r="J53" s="8">
        <f t="shared" si="12"/>
        <v>9.451068279359502</v>
      </c>
    </row>
    <row r="54" spans="1:10" x14ac:dyDescent="0.2">
      <c r="A54" s="8">
        <f t="shared" si="10"/>
        <v>3.0833333333333344</v>
      </c>
      <c r="B54" s="9">
        <f t="shared" si="2"/>
        <v>5.1407023993981955</v>
      </c>
      <c r="C54" s="9">
        <f t="shared" si="3"/>
        <v>54.052891994083303</v>
      </c>
      <c r="D54" s="48">
        <f t="shared" si="0"/>
        <v>5.1407023993981955</v>
      </c>
      <c r="E54" s="8">
        <f t="shared" si="4"/>
        <v>10.486185648624403</v>
      </c>
      <c r="F54" s="32">
        <f t="shared" si="8"/>
        <v>-3.6018679993418104E-4</v>
      </c>
      <c r="G54" s="20">
        <f t="shared" si="5"/>
        <v>-0.36018679993418101</v>
      </c>
      <c r="H54" s="10">
        <f t="shared" si="9"/>
        <v>2.654265418468253E-5</v>
      </c>
      <c r="I54" s="8">
        <f t="shared" si="11"/>
        <v>1.4006184203978691</v>
      </c>
      <c r="J54" s="8">
        <f t="shared" si="12"/>
        <v>9.7103863542047257</v>
      </c>
    </row>
    <row r="55" spans="1:10" x14ac:dyDescent="0.2">
      <c r="A55" s="8">
        <f t="shared" si="10"/>
        <v>3.1666666666666679</v>
      </c>
      <c r="B55" s="9">
        <f t="shared" si="2"/>
        <v>5.5725893903604549</v>
      </c>
      <c r="C55" s="9">
        <f t="shared" si="3"/>
        <v>57.004877404999924</v>
      </c>
      <c r="D55" s="48">
        <f t="shared" si="0"/>
        <v>5.5725893903604549</v>
      </c>
      <c r="E55" s="8">
        <f t="shared" si="4"/>
        <v>10.512737658864546</v>
      </c>
      <c r="F55" s="32">
        <f t="shared" si="8"/>
        <v>-3.6065262992305289E-4</v>
      </c>
      <c r="G55" s="20">
        <f t="shared" si="5"/>
        <v>-0.36065262992305286</v>
      </c>
      <c r="H55" s="10">
        <f t="shared" si="9"/>
        <v>2.6609107752888889E-5</v>
      </c>
      <c r="I55" s="8">
        <f t="shared" si="11"/>
        <v>1.4789719483180548</v>
      </c>
      <c r="J55" s="8">
        <f t="shared" si="12"/>
        <v>9.9694123995990402</v>
      </c>
    </row>
    <row r="56" spans="1:10" x14ac:dyDescent="0.2">
      <c r="A56" s="8">
        <f t="shared" si="10"/>
        <v>3.2500000000000013</v>
      </c>
      <c r="B56" s="9">
        <f t="shared" si="2"/>
        <v>6.0283217770670268</v>
      </c>
      <c r="C56" s="9">
        <f t="shared" si="3"/>
        <v>60.034525525595996</v>
      </c>
      <c r="D56" s="48">
        <f t="shared" si="0"/>
        <v>6.0283217770670268</v>
      </c>
      <c r="E56" s="8">
        <f t="shared" si="4"/>
        <v>10.539988216277402</v>
      </c>
      <c r="F56" s="32">
        <f t="shared" si="8"/>
        <v>-3.6113161850418444E-4</v>
      </c>
      <c r="G56" s="20">
        <f t="shared" si="5"/>
        <v>-0.3611316185041844</v>
      </c>
      <c r="H56" s="10">
        <f t="shared" si="9"/>
        <v>2.6677303681691755E-5</v>
      </c>
      <c r="I56" s="8">
        <f t="shared" si="11"/>
        <v>1.5595881816123338</v>
      </c>
      <c r="J56" s="8">
        <f t="shared" si="12"/>
        <v>10.228134481292821</v>
      </c>
    </row>
    <row r="57" spans="1:10" x14ac:dyDescent="0.2">
      <c r="A57" s="8">
        <f t="shared" si="10"/>
        <v>3.3333333333333348</v>
      </c>
      <c r="B57" s="9">
        <f t="shared" si="2"/>
        <v>6.508580358663977</v>
      </c>
      <c r="C57" s="9">
        <f t="shared" si="3"/>
        <v>63.141743331528502</v>
      </c>
      <c r="D57" s="48">
        <f t="shared" si="0"/>
        <v>6.508580358663977</v>
      </c>
      <c r="E57" s="8">
        <f t="shared" si="4"/>
        <v>10.567936484143626</v>
      </c>
      <c r="F57" s="32">
        <f t="shared" si="8"/>
        <v>-3.6162379626172479E-4</v>
      </c>
      <c r="G57" s="20">
        <f t="shared" si="5"/>
        <v>-0.36162379626172481</v>
      </c>
      <c r="H57" s="10">
        <f t="shared" si="9"/>
        <v>2.6747239398516239E-5</v>
      </c>
      <c r="I57" s="8">
        <f t="shared" si="11"/>
        <v>1.6424803746263592</v>
      </c>
      <c r="J57" s="8">
        <f t="shared" si="12"/>
        <v>10.486540324462114</v>
      </c>
    </row>
    <row r="58" spans="1:10" x14ac:dyDescent="0.2">
      <c r="A58" s="8">
        <f t="shared" si="10"/>
        <v>3.4166666666666683</v>
      </c>
      <c r="B58" s="9">
        <f t="shared" si="2"/>
        <v>7.0140499524589934</v>
      </c>
      <c r="C58" s="9">
        <f t="shared" si="3"/>
        <v>66.326434063629009</v>
      </c>
      <c r="D58" s="48">
        <f t="shared" si="0"/>
        <v>7.0140499524589934</v>
      </c>
      <c r="E58" s="8">
        <f t="shared" si="4"/>
        <v>10.5965815921505</v>
      </c>
      <c r="F58" s="32">
        <f t="shared" si="8"/>
        <v>-3.6212919437033492E-4</v>
      </c>
      <c r="G58" s="20">
        <f t="shared" si="5"/>
        <v>-0.36212919437033492</v>
      </c>
      <c r="H58" s="10">
        <f t="shared" si="9"/>
        <v>2.6818912233190503E-5</v>
      </c>
      <c r="I58" s="8">
        <f t="shared" si="11"/>
        <v>1.7276620600480896</v>
      </c>
      <c r="J58" s="8">
        <f t="shared" si="12"/>
        <v>10.744617304005962</v>
      </c>
    </row>
    <row r="59" spans="1:10" x14ac:dyDescent="0.2">
      <c r="A59" s="8">
        <f t="shared" si="10"/>
        <v>3.5000000000000018</v>
      </c>
      <c r="B59" s="9">
        <f t="shared" si="2"/>
        <v>7.5454194765252716</v>
      </c>
      <c r="C59" s="9">
        <f t="shared" si="3"/>
        <v>69.588497121360618</v>
      </c>
      <c r="D59" s="48">
        <f t="shared" si="0"/>
        <v>7.5454194765252716</v>
      </c>
      <c r="E59" s="8">
        <f t="shared" si="4"/>
        <v>10.625922635433634</v>
      </c>
      <c r="F59" s="32">
        <f t="shared" si="8"/>
        <v>-3.6264784457494347E-4</v>
      </c>
      <c r="G59" s="20">
        <f t="shared" si="5"/>
        <v>-0.36264784457494342</v>
      </c>
      <c r="H59" s="10">
        <f t="shared" si="9"/>
        <v>2.6892319415486153E-5</v>
      </c>
      <c r="I59" s="8">
        <f t="shared" si="11"/>
        <v>1.81514704289253</v>
      </c>
      <c r="J59" s="8">
        <f t="shared" si="12"/>
        <v>11.002352434807843</v>
      </c>
    </row>
    <row r="60" spans="1:10" x14ac:dyDescent="0.2">
      <c r="A60" s="8">
        <f t="shared" si="10"/>
        <v>3.5833333333333353</v>
      </c>
      <c r="B60" s="9">
        <f t="shared" si="2"/>
        <v>8.1033820304677899</v>
      </c>
      <c r="C60" s="9">
        <f t="shared" si="3"/>
        <v>72.927827953347233</v>
      </c>
      <c r="D60" s="48">
        <f t="shared" si="0"/>
        <v>8.1033820304677899</v>
      </c>
      <c r="E60" s="8">
        <f t="shared" si="4"/>
        <v>10.655958673592307</v>
      </c>
      <c r="F60" s="32">
        <f t="shared" si="8"/>
        <v>-3.6317977916972054E-4</v>
      </c>
      <c r="G60" s="20">
        <f t="shared" si="5"/>
        <v>-0.36317977916972055</v>
      </c>
      <c r="H60" s="10">
        <f t="shared" si="9"/>
        <v>2.6967458072594177E-5</v>
      </c>
      <c r="I60" s="8">
        <f t="shared" si="11"/>
        <v>1.9049493942602957</v>
      </c>
      <c r="J60" s="8">
        <f t="shared" si="12"/>
        <v>11.259732361962632</v>
      </c>
    </row>
    <row r="61" spans="1:10" x14ac:dyDescent="0.2">
      <c r="A61" s="8">
        <f t="shared" si="10"/>
        <v>3.6666666666666687</v>
      </c>
      <c r="B61" s="9">
        <f t="shared" si="2"/>
        <v>8.6886349742818236</v>
      </c>
      <c r="C61" s="9">
        <f t="shared" si="3"/>
        <v>76.344317944966249</v>
      </c>
      <c r="D61" s="48">
        <f t="shared" si="0"/>
        <v>8.6886349742818236</v>
      </c>
      <c r="E61" s="8">
        <f t="shared" si="4"/>
        <v>10.686688729678405</v>
      </c>
      <c r="F61" s="32">
        <f t="shared" si="8"/>
        <v>-3.6372503097624486E-4</v>
      </c>
      <c r="G61" s="20">
        <f t="shared" si="5"/>
        <v>-0.36372503097624487</v>
      </c>
      <c r="H61" s="10">
        <f t="shared" si="9"/>
        <v>2.7044325226536549E-5</v>
      </c>
      <c r="I61" s="8">
        <f t="shared" si="11"/>
        <v>1.9970834448647139</v>
      </c>
      <c r="J61" s="8">
        <f t="shared" si="12"/>
        <v>11.516743350970648</v>
      </c>
    </row>
    <row r="62" spans="1:10" x14ac:dyDescent="0.2">
      <c r="A62" s="8">
        <f t="shared" si="10"/>
        <v>3.7500000000000022</v>
      </c>
      <c r="B62" s="9">
        <f t="shared" si="2"/>
        <v>9.3018800052343256</v>
      </c>
      <c r="C62" s="9">
        <f t="shared" si="3"/>
        <v>79.83785430299443</v>
      </c>
      <c r="D62" s="48">
        <f t="shared" si="0"/>
        <v>9.3018800052343256</v>
      </c>
      <c r="E62" s="8">
        <f t="shared" si="4"/>
        <v>10.718111789158863</v>
      </c>
      <c r="F62" s="32">
        <f t="shared" si="8"/>
        <v>-3.6428363332084533E-4</v>
      </c>
      <c r="G62" s="20">
        <f t="shared" si="5"/>
        <v>-0.36428363332084535</v>
      </c>
      <c r="H62" s="10">
        <f t="shared" si="9"/>
        <v>2.7122917791513652E-5</v>
      </c>
      <c r="I62" s="8">
        <f t="shared" si="11"/>
        <v>2.0915637783219587</v>
      </c>
      <c r="J62" s="8">
        <f t="shared" si="12"/>
        <v>11.773371277900646</v>
      </c>
    </row>
    <row r="63" spans="1:10" x14ac:dyDescent="0.2">
      <c r="A63" s="8">
        <f t="shared" si="10"/>
        <v>3.8333333333333357</v>
      </c>
      <c r="B63" s="9">
        <f t="shared" si="2"/>
        <v>9.9438232326962144</v>
      </c>
      <c r="C63" s="9">
        <f t="shared" si="3"/>
        <v>83.408319937298998</v>
      </c>
      <c r="D63" s="48">
        <f t="shared" si="0"/>
        <v>9.9438232326962144</v>
      </c>
      <c r="E63" s="8">
        <f t="shared" si="4"/>
        <v>10.750226798851509</v>
      </c>
      <c r="F63" s="32">
        <f t="shared" si="8"/>
        <v>-3.6485562001109794E-4</v>
      </c>
      <c r="G63" s="20">
        <f t="shared" si="5"/>
        <v>-0.36485562001109789</v>
      </c>
      <c r="H63" s="10">
        <f t="shared" si="9"/>
        <v>2.7203232571187373E-5</v>
      </c>
      <c r="I63" s="8">
        <f t="shared" si="11"/>
        <v>2.1884052241986289</v>
      </c>
      <c r="J63" s="8">
        <f t="shared" si="12"/>
        <v>12.029601619523701</v>
      </c>
    </row>
    <row r="64" spans="1:10" x14ac:dyDescent="0.2">
      <c r="A64" s="8">
        <f t="shared" si="10"/>
        <v>3.9166666666666692</v>
      </c>
      <c r="B64" s="9">
        <f t="shared" si="2"/>
        <v>10.615175250851546</v>
      </c>
      <c r="C64" s="9">
        <f t="shared" si="3"/>
        <v>87.055593339564268</v>
      </c>
      <c r="D64" s="48">
        <f t="shared" si="0"/>
        <v>10.615175250851546</v>
      </c>
      <c r="E64" s="8">
        <f t="shared" si="4"/>
        <v>10.783032665834259</v>
      </c>
      <c r="F64" s="32">
        <f t="shared" si="8"/>
        <v>-3.6544102531145507E-4</v>
      </c>
      <c r="G64" s="20">
        <f t="shared" si="5"/>
        <v>-0.36544102531145506</v>
      </c>
      <c r="H64" s="10">
        <f t="shared" si="9"/>
        <v>2.7285266255900202E-5</v>
      </c>
      <c r="I64" s="8">
        <f t="shared" si="11"/>
        <v>2.2876228508111609</v>
      </c>
      <c r="J64" s="8">
        <f t="shared" si="12"/>
        <v>12.285419443420277</v>
      </c>
    </row>
    <row r="65" spans="1:24" x14ac:dyDescent="0.2">
      <c r="A65" s="8">
        <f t="shared" si="10"/>
        <v>4.0000000000000027</v>
      </c>
      <c r="B65" s="9">
        <f t="shared" si="2"/>
        <v>11.316651209208704</v>
      </c>
      <c r="C65" s="9">
        <f t="shared" si="3"/>
        <v>90.779548459046509</v>
      </c>
      <c r="D65" s="48">
        <f t="shared" si="0"/>
        <v>11.316651209208704</v>
      </c>
      <c r="E65" s="8">
        <f t="shared" si="4"/>
        <v>10.816528256327583</v>
      </c>
      <c r="F65" s="32">
        <f t="shared" si="8"/>
        <v>-3.6603988391798397E-4</v>
      </c>
      <c r="G65" s="20">
        <f t="shared" si="5"/>
        <v>-0.36603988391798398</v>
      </c>
      <c r="H65" s="10">
        <f t="shared" si="9"/>
        <v>2.7369015419830247E-5</v>
      </c>
      <c r="I65" s="8">
        <f t="shared" si="11"/>
        <v>2.3892319577712584</v>
      </c>
      <c r="J65" s="8">
        <f t="shared" si="12"/>
        <v>12.540809398062876</v>
      </c>
    </row>
    <row r="66" spans="1:24" x14ac:dyDescent="0.2">
      <c r="A66" s="8">
        <f t="shared" si="10"/>
        <v>4.0833333333333357</v>
      </c>
      <c r="B66" s="9">
        <f t="shared" si="2"/>
        <v>12.048970880836245</v>
      </c>
      <c r="C66" s="9">
        <f t="shared" si="3"/>
        <v>94.58005457535036</v>
      </c>
      <c r="D66" s="48">
        <f t="shared" si="0"/>
        <v>12.048970880836245</v>
      </c>
      <c r="E66" s="8">
        <f t="shared" si="4"/>
        <v>10.85071239455017</v>
      </c>
      <c r="F66" s="32">
        <f t="shared" si="8"/>
        <v>-3.6665223093219711E-4</v>
      </c>
      <c r="G66" s="20">
        <f t="shared" si="5"/>
        <v>-0.36665223093219707</v>
      </c>
      <c r="H66" s="10">
        <f t="shared" si="9"/>
        <v>2.7454476518082465E-5</v>
      </c>
      <c r="I66" s="8">
        <f t="shared" si="11"/>
        <v>2.4932480682715408</v>
      </c>
      <c r="J66" s="8">
        <f t="shared" si="12"/>
        <v>12.795755702877006</v>
      </c>
      <c r="U66" s="21"/>
      <c r="V66" s="30" t="s">
        <v>33</v>
      </c>
      <c r="W66" s="33"/>
      <c r="X66" s="22"/>
    </row>
    <row r="67" spans="1:24" x14ac:dyDescent="0.2">
      <c r="A67" s="8">
        <f t="shared" si="10"/>
        <v>4.1666666666666687</v>
      </c>
      <c r="B67" s="9">
        <f t="shared" si="2"/>
        <v>12.812858728244549</v>
      </c>
      <c r="C67" s="9">
        <f t="shared" si="3"/>
        <v>98.456976168221559</v>
      </c>
      <c r="D67" s="48">
        <f t="shared" si="0"/>
        <v>12.812858728244549</v>
      </c>
      <c r="E67" s="8">
        <f t="shared" si="4"/>
        <v>10.885583861547762</v>
      </c>
      <c r="F67" s="32">
        <f t="shared" si="8"/>
        <v>-3.6727810183394494E-4</v>
      </c>
      <c r="G67" s="20">
        <f t="shared" si="5"/>
        <v>-0.36727810183394494</v>
      </c>
      <c r="H67" s="10">
        <f t="shared" si="9"/>
        <v>2.754164588371624E-5</v>
      </c>
      <c r="I67" s="8">
        <f t="shared" si="11"/>
        <v>2.5996869211054729</v>
      </c>
      <c r="J67" s="8">
        <f t="shared" si="12"/>
        <v>13.050242138283345</v>
      </c>
      <c r="U67" s="23"/>
      <c r="V67" s="24" t="s">
        <v>26</v>
      </c>
      <c r="W67" s="24" t="s">
        <v>27</v>
      </c>
      <c r="X67" s="27"/>
    </row>
    <row r="68" spans="1:24" x14ac:dyDescent="0.2">
      <c r="A68" s="8">
        <f t="shared" si="10"/>
        <v>4.2500000000000018</v>
      </c>
      <c r="B68" s="9">
        <f t="shared" si="2"/>
        <v>13.609043966833209</v>
      </c>
      <c r="C68" s="9">
        <f t="shared" si="3"/>
        <v>102.41017278434848</v>
      </c>
      <c r="D68" s="48">
        <f t="shared" si="0"/>
        <v>13.609043966833209</v>
      </c>
      <c r="E68" s="8">
        <f t="shared" si="4"/>
        <v>10.921141393995086</v>
      </c>
      <c r="F68" s="32">
        <f t="shared" si="8"/>
        <v>-3.6791753245335576E-4</v>
      </c>
      <c r="G68" s="20">
        <f t="shared" si="5"/>
        <v>-0.36791753245335579</v>
      </c>
      <c r="H68" s="10">
        <f t="shared" si="9"/>
        <v>2.7630519724709444E-5</v>
      </c>
      <c r="I68" s="8">
        <f t="shared" si="11"/>
        <v>2.7085644624155449</v>
      </c>
      <c r="J68" s="8">
        <f t="shared" si="12"/>
        <v>13.304252035724311</v>
      </c>
      <c r="U68" s="23"/>
      <c r="V68" s="25">
        <v>50</v>
      </c>
      <c r="W68" s="25">
        <v>1</v>
      </c>
      <c r="X68" s="27"/>
    </row>
    <row r="69" spans="1:24" x14ac:dyDescent="0.2">
      <c r="A69" s="8">
        <f t="shared" si="10"/>
        <v>4.3333333333333348</v>
      </c>
      <c r="B69" s="9">
        <f t="shared" si="2"/>
        <v>14.438260625820604</v>
      </c>
      <c r="C69" s="9">
        <f t="shared" si="3"/>
        <v>106.43949890117067</v>
      </c>
      <c r="D69" s="48">
        <f t="shared" si="0"/>
        <v>14.438260625820604</v>
      </c>
      <c r="E69" s="8">
        <f t="shared" si="4"/>
        <v>10.957383682970871</v>
      </c>
      <c r="F69" s="32">
        <f t="shared" si="8"/>
        <v>-3.6857055894179192E-4</v>
      </c>
      <c r="G69" s="20">
        <f t="shared" si="5"/>
        <v>-0.36857055894179191</v>
      </c>
      <c r="H69" s="10">
        <f t="shared" si="9"/>
        <v>2.7721094120859375E-5</v>
      </c>
      <c r="I69" s="8">
        <f t="shared" si="11"/>
        <v>2.8198968371636859</v>
      </c>
      <c r="J69" s="8">
        <f t="shared" si="12"/>
        <v>13.557768267678446</v>
      </c>
      <c r="U69" s="23"/>
      <c r="V69" s="26"/>
      <c r="W69" s="26"/>
      <c r="X69" s="27"/>
    </row>
    <row r="70" spans="1:24" x14ac:dyDescent="0.2">
      <c r="A70" s="8">
        <f t="shared" si="10"/>
        <v>4.4166666666666679</v>
      </c>
      <c r="B70" s="9">
        <f t="shared" si="2"/>
        <v>15.301247606572808</v>
      </c>
      <c r="C70" s="9">
        <f t="shared" si="3"/>
        <v>110.54480378769011</v>
      </c>
      <c r="D70" s="48">
        <f t="shared" si="0"/>
        <v>15.301247606572808</v>
      </c>
      <c r="E70" s="8">
        <f t="shared" si="4"/>
        <v>10.99430937270588</v>
      </c>
      <c r="F70" s="32">
        <f t="shared" si="8"/>
        <v>-3.692372177418035E-4</v>
      </c>
      <c r="G70" s="20">
        <f t="shared" si="5"/>
        <v>-0.36923721774180351</v>
      </c>
      <c r="H70" s="10">
        <f t="shared" si="9"/>
        <v>2.7813365020620649E-5</v>
      </c>
      <c r="I70" s="8">
        <f t="shared" si="11"/>
        <v>2.9337003803177168</v>
      </c>
      <c r="J70" s="8">
        <f t="shared" si="12"/>
        <v>13.810773237666291</v>
      </c>
      <c r="U70" s="23"/>
      <c r="V70" s="26"/>
      <c r="W70" s="26"/>
      <c r="X70" s="27"/>
    </row>
    <row r="71" spans="1:24" ht="15.75" x14ac:dyDescent="0.25">
      <c r="A71" s="8">
        <f t="shared" si="10"/>
        <v>4.5000000000000009</v>
      </c>
      <c r="B71" s="9">
        <f t="shared" si="2"/>
        <v>16.198748738244522</v>
      </c>
      <c r="C71" s="9">
        <f t="shared" si="3"/>
        <v>114.72593136228365</v>
      </c>
      <c r="D71" s="48">
        <f t="shared" si="0"/>
        <v>16.198748738244522</v>
      </c>
      <c r="E71" s="8">
        <f t="shared" si="4"/>
        <v>11.031917059303991</v>
      </c>
      <c r="F71" s="32">
        <f t="shared" si="8"/>
        <v>-3.6991754555605366E-4</v>
      </c>
      <c r="G71" s="20">
        <f t="shared" si="5"/>
        <v>-0.36991754555605366</v>
      </c>
      <c r="H71" s="10">
        <f t="shared" si="9"/>
        <v>2.7907328237880519E-5</v>
      </c>
      <c r="I71" s="8">
        <f t="shared" si="11"/>
        <v>3.0499916077476676</v>
      </c>
      <c r="J71" s="8">
        <f t="shared" si="12"/>
        <v>14.063248870251725</v>
      </c>
      <c r="U71" s="36" t="s">
        <v>36</v>
      </c>
      <c r="V71" s="35" t="s">
        <v>35</v>
      </c>
      <c r="W71" s="26"/>
      <c r="X71" s="39" t="s">
        <v>29</v>
      </c>
    </row>
    <row r="72" spans="1:24" x14ac:dyDescent="0.2">
      <c r="A72" s="8">
        <f t="shared" si="10"/>
        <v>4.5833333333333339</v>
      </c>
      <c r="B72" s="9">
        <f t="shared" si="2"/>
        <v>17.131512830644841</v>
      </c>
      <c r="C72" s="9">
        <f t="shared" si="3"/>
        <v>118.98272004751534</v>
      </c>
      <c r="D72" s="48">
        <f t="shared" si="0"/>
        <v>17.131512830644841</v>
      </c>
      <c r="E72" s="8">
        <f t="shared" si="4"/>
        <v>11.070205289436302</v>
      </c>
      <c r="F72" s="32">
        <f t="shared" si="8"/>
        <v>-3.7061157931518975E-4</v>
      </c>
      <c r="G72" s="20">
        <f t="shared" si="5"/>
        <v>-0.37061157931518979</v>
      </c>
      <c r="H72" s="10">
        <f t="shared" si="9"/>
        <v>2.8002979448671938E-5</v>
      </c>
      <c r="I72" s="8">
        <f t="shared" si="11"/>
        <v>3.1687872068257228</v>
      </c>
      <c r="J72" s="8">
        <f t="shared" si="12"/>
        <v>14.315176601042992</v>
      </c>
      <c r="U72" s="23">
        <v>-45</v>
      </c>
      <c r="V72" s="37">
        <f>(1+EXP(-(U72-displ)/9*sharpness))^(-alpha)</f>
        <v>5.0778437933203168E-3</v>
      </c>
      <c r="W72" s="26"/>
      <c r="X72" s="40">
        <f>V72*$D$4</f>
        <v>-1.828023765595314E-2</v>
      </c>
    </row>
    <row r="73" spans="1:24" x14ac:dyDescent="0.2">
      <c r="A73" s="8">
        <f t="shared" si="10"/>
        <v>4.666666666666667</v>
      </c>
      <c r="B73" s="9">
        <f t="shared" si="2"/>
        <v>18.100293724237471</v>
      </c>
      <c r="C73" s="9">
        <f t="shared" si="3"/>
        <v>123.31500262194965</v>
      </c>
      <c r="D73" s="48">
        <f t="shared" si="0"/>
        <v>18.100293724237471</v>
      </c>
      <c r="E73" s="8">
        <f t="shared" si="4"/>
        <v>11.109172559008226</v>
      </c>
      <c r="F73" s="32">
        <f t="shared" si="8"/>
        <v>-3.7131935614463863E-4</v>
      </c>
      <c r="G73" s="20">
        <f t="shared" si="5"/>
        <v>-0.37131935614463862</v>
      </c>
      <c r="H73" s="10">
        <f t="shared" si="9"/>
        <v>2.8100314187824644E-5</v>
      </c>
      <c r="I73" s="8">
        <f t="shared" si="11"/>
        <v>3.2901040267234443</v>
      </c>
      <c r="J73" s="8">
        <f t="shared" si="12"/>
        <v>14.566537366697931</v>
      </c>
      <c r="U73" s="23">
        <f>U72+9</f>
        <v>-36</v>
      </c>
      <c r="V73" s="37">
        <f t="shared" ref="V73:V87" si="13">(1+EXP(-(U73-displ)/9*sharpness))^(-alpha)</f>
        <v>8.3444615365500519E-3</v>
      </c>
      <c r="W73" s="26"/>
      <c r="X73" s="40">
        <f t="shared" ref="X73:X87" si="14">V73*$D$4</f>
        <v>-3.0040061531580186E-2</v>
      </c>
    </row>
    <row r="74" spans="1:24" x14ac:dyDescent="0.2">
      <c r="A74" s="8">
        <f t="shared" si="10"/>
        <v>4.75</v>
      </c>
      <c r="B74" s="9">
        <f t="shared" si="2"/>
        <v>19.105850337183913</v>
      </c>
      <c r="C74" s="9">
        <f t="shared" si="3"/>
        <v>127.72260606896808</v>
      </c>
      <c r="D74" s="48">
        <f t="shared" si="0"/>
        <v>19.105850337183913</v>
      </c>
      <c r="E74" s="8">
        <f t="shared" si="4"/>
        <v>11.148817311799666</v>
      </c>
      <c r="F74" s="32">
        <f t="shared" si="8"/>
        <v>-3.7204091333029661E-4</v>
      </c>
      <c r="G74" s="20">
        <f t="shared" si="5"/>
        <v>-0.3720409133302966</v>
      </c>
      <c r="H74" s="10">
        <f t="shared" si="9"/>
        <v>2.8199327845554861E-5</v>
      </c>
      <c r="I74" s="8">
        <f t="shared" si="11"/>
        <v>3.413959068399997</v>
      </c>
      <c r="J74" s="8">
        <f t="shared" si="12"/>
        <v>14.817311594938214</v>
      </c>
      <c r="U74" s="23">
        <f t="shared" ref="U74:U87" si="15">U73+9</f>
        <v>-27</v>
      </c>
      <c r="V74" s="37">
        <f t="shared" si="13"/>
        <v>1.3683618657050386E-2</v>
      </c>
      <c r="W74" s="26"/>
      <c r="X74" s="40">
        <f t="shared" si="14"/>
        <v>-4.9261027165381388E-2</v>
      </c>
    </row>
    <row r="75" spans="1:24" x14ac:dyDescent="0.2">
      <c r="A75" s="8">
        <f t="shared" si="10"/>
        <v>4.833333333333333</v>
      </c>
      <c r="B75" s="9">
        <f t="shared" si="2"/>
        <v>20.148946709335778</v>
      </c>
      <c r="C75" s="9">
        <f t="shared" si="3"/>
        <v>132.20535142259101</v>
      </c>
      <c r="D75" s="48">
        <f t="shared" si="0"/>
        <v>20.148946709335778</v>
      </c>
      <c r="E75" s="8">
        <f t="shared" si="4"/>
        <v>11.189137938078233</v>
      </c>
      <c r="F75" s="32">
        <f t="shared" si="8"/>
        <v>-3.7277628828309174E-4</v>
      </c>
      <c r="G75" s="20">
        <f t="shared" si="5"/>
        <v>-0.37277628828309178</v>
      </c>
      <c r="H75" s="10">
        <f t="shared" si="9"/>
        <v>2.830001566399394E-5</v>
      </c>
      <c r="I75" s="8">
        <f t="shared" si="11"/>
        <v>3.540369474274943</v>
      </c>
      <c r="J75" s="8">
        <f t="shared" si="12"/>
        <v>15.067479194577713</v>
      </c>
      <c r="U75" s="23">
        <f t="shared" si="15"/>
        <v>-18</v>
      </c>
      <c r="V75" s="37">
        <f t="shared" si="13"/>
        <v>2.2361969193544173E-2</v>
      </c>
      <c r="W75" s="26"/>
      <c r="X75" s="40">
        <f t="shared" si="14"/>
        <v>-8.0503089096759017E-2</v>
      </c>
    </row>
    <row r="76" spans="1:24" x14ac:dyDescent="0.2">
      <c r="A76" s="8">
        <f t="shared" si="10"/>
        <v>4.9166666666666661</v>
      </c>
      <c r="B76" s="9">
        <f t="shared" si="2"/>
        <v>21.230352043081538</v>
      </c>
      <c r="C76" s="9">
        <f t="shared" si="3"/>
        <v>136.76305361031217</v>
      </c>
      <c r="D76" s="48">
        <f t="shared" si="0"/>
        <v>21.230352043081538</v>
      </c>
      <c r="E76" s="8">
        <f t="shared" si="4"/>
        <v>11.230132773185606</v>
      </c>
      <c r="F76" s="32">
        <f t="shared" si="8"/>
        <v>-3.735255185023921E-4</v>
      </c>
      <c r="G76" s="20">
        <f t="shared" si="5"/>
        <v>-0.37352551850239207</v>
      </c>
      <c r="H76" s="10">
        <f t="shared" si="9"/>
        <v>2.8402372733656596E-5</v>
      </c>
      <c r="I76" s="8">
        <f t="shared" si="11"/>
        <v>3.6693525175792701</v>
      </c>
      <c r="J76" s="8">
        <f t="shared" si="12"/>
        <v>15.317019545570378</v>
      </c>
      <c r="U76" s="23">
        <f t="shared" si="15"/>
        <v>-9</v>
      </c>
      <c r="V76" s="37">
        <f t="shared" si="13"/>
        <v>3.6341460146782384E-2</v>
      </c>
      <c r="W76" s="26"/>
      <c r="X76" s="40">
        <f t="shared" si="14"/>
        <v>-0.13082925652841659</v>
      </c>
    </row>
    <row r="77" spans="1:24" x14ac:dyDescent="0.2">
      <c r="A77" s="8">
        <f t="shared" si="10"/>
        <v>4.9999999999999991</v>
      </c>
      <c r="B77" s="9">
        <f t="shared" si="2"/>
        <v>22.350840740947866</v>
      </c>
      <c r="C77" s="9">
        <f t="shared" si="3"/>
        <v>141.39552129295026</v>
      </c>
      <c r="D77" s="48">
        <f t="shared" si="0"/>
        <v>22.350840740947866</v>
      </c>
      <c r="E77" s="8">
        <f t="shared" si="4"/>
        <v>11.271800096097051</v>
      </c>
      <c r="F77" s="32">
        <f t="shared" si="8"/>
        <v>-3.7428864153823212E-4</v>
      </c>
      <c r="G77" s="20">
        <f t="shared" si="5"/>
        <v>-0.3742886415382321</v>
      </c>
      <c r="H77" s="10">
        <f t="shared" si="9"/>
        <v>2.8506393989849183E-5</v>
      </c>
      <c r="I77" s="8">
        <f t="shared" si="11"/>
        <v>3.8009255913781743</v>
      </c>
      <c r="J77" s="8">
        <f t="shared" si="12"/>
        <v>15.565911489083403</v>
      </c>
      <c r="U77" s="23">
        <f t="shared" si="15"/>
        <v>0</v>
      </c>
      <c r="V77" s="37">
        <f t="shared" si="13"/>
        <v>5.8536902874367899E-2</v>
      </c>
      <c r="W77" s="26"/>
      <c r="X77" s="40">
        <f t="shared" si="14"/>
        <v>-0.21073285034772443</v>
      </c>
    </row>
    <row r="78" spans="1:24" x14ac:dyDescent="0.2">
      <c r="A78" s="8">
        <f t="shared" si="10"/>
        <v>5.0833333333333321</v>
      </c>
      <c r="B78" s="9">
        <f t="shared" si="2"/>
        <v>23.511192439859499</v>
      </c>
      <c r="C78" s="9">
        <f t="shared" si="3"/>
        <v>146.10255670152711</v>
      </c>
      <c r="D78" s="48">
        <f t="shared" si="0"/>
        <v>23.511192439859499</v>
      </c>
      <c r="E78" s="8">
        <f t="shared" si="4"/>
        <v>11.314138127954209</v>
      </c>
      <c r="F78" s="32">
        <f t="shared" si="8"/>
        <v>-3.7506569495233244E-4</v>
      </c>
      <c r="G78" s="20">
        <f t="shared" si="5"/>
        <v>-0.37506569495233244</v>
      </c>
      <c r="H78" s="10">
        <f t="shared" si="9"/>
        <v>2.8612074209018728E-5</v>
      </c>
      <c r="I78" s="8">
        <f t="shared" si="11"/>
        <v>3.9351061972592341</v>
      </c>
      <c r="J78" s="8">
        <f t="shared" si="12"/>
        <v>15.814133317601687</v>
      </c>
      <c r="U78" s="23">
        <f t="shared" si="15"/>
        <v>9</v>
      </c>
      <c r="V78" s="37">
        <f t="shared" si="13"/>
        <v>9.2980194522299817E-2</v>
      </c>
      <c r="W78" s="26"/>
      <c r="X78" s="40">
        <f t="shared" si="14"/>
        <v>-0.33472870028027935</v>
      </c>
    </row>
    <row r="79" spans="1:24" x14ac:dyDescent="0.2">
      <c r="A79" s="8">
        <f t="shared" si="10"/>
        <v>5.1666666666666652</v>
      </c>
      <c r="B79" s="9">
        <f t="shared" si="2"/>
        <v>24.712192041953209</v>
      </c>
      <c r="C79" s="9">
        <f t="shared" si="3"/>
        <v>150.88395547118296</v>
      </c>
      <c r="D79" s="48">
        <f t="shared" si="0"/>
        <v>24.712192041953209</v>
      </c>
      <c r="E79" s="8">
        <f t="shared" si="4"/>
        <v>11.357145030571212</v>
      </c>
      <c r="F79" s="32">
        <f t="shared" si="8"/>
        <v>-3.7585671627788606E-4</v>
      </c>
      <c r="G79" s="20">
        <f t="shared" si="5"/>
        <v>-0.37585671627788608</v>
      </c>
      <c r="H79" s="10">
        <f t="shared" si="9"/>
        <v>2.8719408005043312E-5</v>
      </c>
      <c r="I79" s="8">
        <f t="shared" si="11"/>
        <v>4.0719119336795409</v>
      </c>
      <c r="J79" s="8">
        <f t="shared" si="12"/>
        <v>16.061662765069997</v>
      </c>
      <c r="U79" s="23">
        <f t="shared" si="15"/>
        <v>18</v>
      </c>
      <c r="V79" s="37">
        <f t="shared" si="13"/>
        <v>0.14457775046587726</v>
      </c>
      <c r="W79" s="26"/>
      <c r="X79" s="40">
        <f t="shared" si="14"/>
        <v>-0.52047990167715819</v>
      </c>
    </row>
    <row r="80" spans="1:24" x14ac:dyDescent="0.2">
      <c r="A80" s="8">
        <f t="shared" si="10"/>
        <v>5.2499999999999982</v>
      </c>
      <c r="B80" s="9">
        <f t="shared" si="2"/>
        <v>25.954629741844371</v>
      </c>
      <c r="C80" s="9">
        <f t="shared" si="3"/>
        <v>155.73950647214104</v>
      </c>
      <c r="D80" s="48">
        <f t="shared" si="0"/>
        <v>25.954629741844371</v>
      </c>
      <c r="E80" s="8">
        <f t="shared" si="4"/>
        <v>11.400818904914294</v>
      </c>
      <c r="F80" s="32">
        <f t="shared" si="8"/>
        <v>-3.7666174297808425E-4</v>
      </c>
      <c r="G80" s="20">
        <f t="shared" si="5"/>
        <v>-0.37666174297808425</v>
      </c>
      <c r="H80" s="10">
        <f t="shared" si="9"/>
        <v>2.8828389825464642E-5</v>
      </c>
      <c r="I80" s="8">
        <f t="shared" si="11"/>
        <v>4.211360483965354</v>
      </c>
      <c r="J80" s="8">
        <f t="shared" si="12"/>
        <v>16.308476997079534</v>
      </c>
      <c r="U80" s="23">
        <f t="shared" si="15"/>
        <v>27</v>
      </c>
      <c r="V80" s="37">
        <f t="shared" si="13"/>
        <v>0.21792873238451507</v>
      </c>
      <c r="W80" s="26"/>
      <c r="X80" s="40">
        <f t="shared" si="14"/>
        <v>-0.78454343658425429</v>
      </c>
    </row>
    <row r="81" spans="1:24" x14ac:dyDescent="0.2">
      <c r="A81" s="8">
        <f t="shared" si="10"/>
        <v>5.3333333333333313</v>
      </c>
      <c r="B81" s="9">
        <f t="shared" si="2"/>
        <v>27.239301050240755</v>
      </c>
      <c r="C81" s="9">
        <f t="shared" si="3"/>
        <v>160.66899163773553</v>
      </c>
      <c r="D81" s="48">
        <f t="shared" ref="D81:D144" si="16">B81</f>
        <v>27.239301050240755</v>
      </c>
      <c r="E81" s="8">
        <f t="shared" si="4"/>
        <v>11.445157789554941</v>
      </c>
      <c r="F81" s="32">
        <f t="shared" si="8"/>
        <v>-3.7748081240335517E-4</v>
      </c>
      <c r="G81" s="20">
        <f t="shared" si="5"/>
        <v>-0.37748081240335518</v>
      </c>
      <c r="H81" s="10">
        <f t="shared" si="9"/>
        <v>2.8939013947663396E-5</v>
      </c>
      <c r="I81" s="8">
        <f t="shared" si="11"/>
        <v>4.3534696039579579</v>
      </c>
      <c r="J81" s="8">
        <f t="shared" si="12"/>
        <v>16.55455260110601</v>
      </c>
      <c r="U81" s="23">
        <f t="shared" si="15"/>
        <v>36</v>
      </c>
      <c r="V81" s="37">
        <f t="shared" si="13"/>
        <v>0.31479902333468435</v>
      </c>
      <c r="W81" s="26"/>
      <c r="X81" s="40">
        <f t="shared" si="14"/>
        <v>-1.1332764840048637</v>
      </c>
    </row>
    <row r="82" spans="1:24" x14ac:dyDescent="0.2">
      <c r="A82" s="8">
        <f t="shared" si="10"/>
        <v>5.4166666666666643</v>
      </c>
      <c r="B82" s="9">
        <f t="shared" ref="B82:B145" si="17">B81+((I81+dp_dy*(1+EXP(-(ABS(E81)-displ)/9*sharpness))^(-alpha)/(H81*rho))/H81*SIN(H81*time_step*3600)-J81/H81*COS(H81*time_step*3600)-dp_dy*(1+EXP(-(ABS(E81)-displ)/9*sharpness))^(-alpha)*time_step*3600/(H81*rho)+J81/H81)/1000</f>
        <v>28.567006813795306</v>
      </c>
      <c r="C82" s="9">
        <f t="shared" ref="C82:C145" si="18">C81+((I81+dp_dy*(1+EXP(-(ABS(E81)-displ)/9*sharpness))^(-alpha)/(H81*rho))/H81*COS(H81*time_step*3600)+J81/H81*SIN(H81*time_step*3600)-(I81+dp_dy*(1+EXP(-(ABS(E81)-displ)/9*sharpness))^(-alpha)/(H81*rho))/H81)/1000</f>
        <v>165.67218578951912</v>
      </c>
      <c r="D82" s="48">
        <f t="shared" si="16"/>
        <v>28.567006813795306</v>
      </c>
      <c r="E82" s="8">
        <f t="shared" ref="E82:E145" si="19">360*(init_km_from_eq+C82)/(2*PI()*6.37*10^3)</f>
        <v>11.490159659096813</v>
      </c>
      <c r="F82" s="32">
        <f t="shared" si="8"/>
        <v>-3.7831396174728681E-4</v>
      </c>
      <c r="G82" s="20">
        <f t="shared" ref="G82:G145" si="20">F82*10^5/100</f>
        <v>-0.37831396174728682</v>
      </c>
      <c r="H82" s="10">
        <f t="shared" si="9"/>
        <v>2.9051274474978441E-5</v>
      </c>
      <c r="I82" s="8">
        <f t="shared" si="11"/>
        <v>4.498257109299292</v>
      </c>
      <c r="J82" s="8">
        <f t="shared" si="12"/>
        <v>16.799865576806578</v>
      </c>
      <c r="U82" s="23">
        <f t="shared" si="15"/>
        <v>45</v>
      </c>
      <c r="V82" s="37">
        <f t="shared" si="13"/>
        <v>0.43099866743180942</v>
      </c>
      <c r="W82" s="26"/>
      <c r="X82" s="40">
        <f t="shared" si="14"/>
        <v>-1.5515952027545139</v>
      </c>
    </row>
    <row r="83" spans="1:24" x14ac:dyDescent="0.2">
      <c r="A83" s="8">
        <f t="shared" si="10"/>
        <v>5.4999999999999973</v>
      </c>
      <c r="B83" s="9">
        <f t="shared" si="17"/>
        <v>29.938553231090424</v>
      </c>
      <c r="C83" s="9">
        <f t="shared" si="18"/>
        <v>170.74885645947072</v>
      </c>
      <c r="D83" s="48">
        <f t="shared" si="16"/>
        <v>29.938553231090424</v>
      </c>
      <c r="E83" s="8">
        <f t="shared" si="19"/>
        <v>11.535822422576574</v>
      </c>
      <c r="F83" s="32">
        <f t="shared" ref="F83:F146" si="21">dp_dy*(1+EXP(-(ABS(E82)-displ)/9*sharpness))^(-alpha)</f>
        <v>-3.7916122800121116E-4</v>
      </c>
      <c r="G83" s="20">
        <f t="shared" si="20"/>
        <v>-0.37916122800121116</v>
      </c>
      <c r="H83" s="10">
        <f t="shared" ref="H83:H146" si="22">2*7.292*10^(-5)*SIN(E83*PI()/180)</f>
        <v>2.9165165332770633E-5</v>
      </c>
      <c r="I83" s="8">
        <f t="shared" si="11"/>
        <v>4.6457408623511256</v>
      </c>
      <c r="J83" s="8">
        <f t="shared" si="12"/>
        <v>17.044391326383476</v>
      </c>
      <c r="U83" s="23">
        <f t="shared" si="15"/>
        <v>54</v>
      </c>
      <c r="V83" s="37">
        <f t="shared" si="13"/>
        <v>0.55532805526236895</v>
      </c>
      <c r="W83" s="26"/>
      <c r="X83" s="40">
        <f t="shared" si="14"/>
        <v>-1.9991809989445282</v>
      </c>
    </row>
    <row r="84" spans="1:24" x14ac:dyDescent="0.2">
      <c r="A84" s="8">
        <f t="shared" si="10"/>
        <v>5.5833333333333304</v>
      </c>
      <c r="B84" s="9">
        <f t="shared" si="17"/>
        <v>31.354751864642139</v>
      </c>
      <c r="C84" s="9">
        <f t="shared" si="18"/>
        <v>175.89876370932211</v>
      </c>
      <c r="D84" s="48">
        <f t="shared" si="16"/>
        <v>31.354751864642139</v>
      </c>
      <c r="E84" s="8">
        <f t="shared" si="19"/>
        <v>11.582143921838789</v>
      </c>
      <c r="F84" s="32">
        <f t="shared" si="21"/>
        <v>-3.8002264790741705E-4</v>
      </c>
      <c r="G84" s="20">
        <f t="shared" si="20"/>
        <v>-0.38002264790741708</v>
      </c>
      <c r="H84" s="10">
        <f t="shared" si="22"/>
        <v>2.9280680264432232E-5</v>
      </c>
      <c r="I84" s="8">
        <f t="shared" si="11"/>
        <v>4.7959387587414781</v>
      </c>
      <c r="J84" s="8">
        <f t="shared" si="12"/>
        <v>17.288104645022461</v>
      </c>
      <c r="U84" s="23">
        <f t="shared" si="15"/>
        <v>63</v>
      </c>
      <c r="V84" s="37">
        <f t="shared" si="13"/>
        <v>0.67309617772223207</v>
      </c>
      <c r="W84" s="26"/>
      <c r="X84" s="40">
        <f t="shared" si="14"/>
        <v>-2.4231462398000354</v>
      </c>
    </row>
    <row r="85" spans="1:24" x14ac:dyDescent="0.2">
      <c r="A85" s="8">
        <f t="shared" si="10"/>
        <v>5.6666666666666634</v>
      </c>
      <c r="B85" s="9">
        <f t="shared" si="17"/>
        <v>32.816419648810871</v>
      </c>
      <c r="C85" s="9">
        <f t="shared" si="18"/>
        <v>181.12165994702923</v>
      </c>
      <c r="D85" s="48">
        <f t="shared" si="16"/>
        <v>32.816419648810871</v>
      </c>
      <c r="E85" s="8">
        <f t="shared" si="19"/>
        <v>11.629121929885159</v>
      </c>
      <c r="F85" s="32">
        <f t="shared" si="21"/>
        <v>-3.8089825791096842E-4</v>
      </c>
      <c r="G85" s="20">
        <f t="shared" si="20"/>
        <v>-0.38089825791096843</v>
      </c>
      <c r="H85" s="10">
        <f t="shared" si="22"/>
        <v>2.9397812827343003E-5</v>
      </c>
      <c r="I85" s="8">
        <f t="shared" si="11"/>
        <v>4.9488687135320859</v>
      </c>
      <c r="J85" s="8">
        <f t="shared" si="12"/>
        <v>17.530979711414624</v>
      </c>
      <c r="U85" s="23">
        <f t="shared" si="15"/>
        <v>72</v>
      </c>
      <c r="V85" s="37">
        <f t="shared" si="13"/>
        <v>0.77245438280718393</v>
      </c>
      <c r="W85" s="26"/>
      <c r="X85" s="40">
        <f t="shared" si="14"/>
        <v>-2.7808357781058621</v>
      </c>
    </row>
    <row r="86" spans="1:24" x14ac:dyDescent="0.2">
      <c r="A86" s="8">
        <f t="shared" si="10"/>
        <v>5.7499999999999964</v>
      </c>
      <c r="B86" s="9">
        <f t="shared" si="17"/>
        <v>34.324378893505546</v>
      </c>
      <c r="C86" s="9">
        <f t="shared" si="18"/>
        <v>186.417289740413</v>
      </c>
      <c r="D86" s="48">
        <f t="shared" si="16"/>
        <v>34.324378893505546</v>
      </c>
      <c r="E86" s="8">
        <f t="shared" si="19"/>
        <v>11.676754149198288</v>
      </c>
      <c r="F86" s="32">
        <f t="shared" si="21"/>
        <v>-3.817880941100992E-4</v>
      </c>
      <c r="G86" s="20">
        <f t="shared" si="20"/>
        <v>-0.38178809411009923</v>
      </c>
      <c r="H86" s="10">
        <f t="shared" si="22"/>
        <v>2.9516556388774026E-5</v>
      </c>
      <c r="I86" s="8">
        <f t="shared" si="11"/>
        <v>5.1045486470008861</v>
      </c>
      <c r="J86" s="8">
        <f t="shared" si="12"/>
        <v>17.772990078370398</v>
      </c>
      <c r="U86" s="23">
        <f t="shared" si="15"/>
        <v>81</v>
      </c>
      <c r="V86" s="37">
        <f t="shared" si="13"/>
        <v>0.84841485121071314</v>
      </c>
      <c r="W86" s="26"/>
      <c r="X86" s="40">
        <f t="shared" si="14"/>
        <v>-3.0542934643585675</v>
      </c>
    </row>
    <row r="87" spans="1:24" x14ac:dyDescent="0.2">
      <c r="A87" s="8">
        <f t="shared" si="10"/>
        <v>5.8333333333333295</v>
      </c>
      <c r="B87" s="9">
        <f t="shared" si="17"/>
        <v>35.879457283563674</v>
      </c>
      <c r="C87" s="9">
        <f t="shared" si="18"/>
        <v>191.78538962800047</v>
      </c>
      <c r="D87" s="48">
        <f t="shared" si="16"/>
        <v>35.879457283563674</v>
      </c>
      <c r="E87" s="8">
        <f t="shared" si="19"/>
        <v>11.725038210040267</v>
      </c>
      <c r="F87" s="32">
        <f t="shared" si="21"/>
        <v>-3.8269219220515865E-4</v>
      </c>
      <c r="G87" s="20">
        <f t="shared" si="20"/>
        <v>-0.38269219220515865</v>
      </c>
      <c r="H87" s="10">
        <f t="shared" si="22"/>
        <v>2.9636904121740483E-5</v>
      </c>
      <c r="I87" s="8">
        <f t="shared" si="11"/>
        <v>5.262996470033432</v>
      </c>
      <c r="J87" s="8">
        <f t="shared" si="12"/>
        <v>18.014108663535158</v>
      </c>
      <c r="U87" s="28">
        <f t="shared" si="15"/>
        <v>90</v>
      </c>
      <c r="V87" s="38">
        <f t="shared" si="13"/>
        <v>0.90222740014920078</v>
      </c>
      <c r="W87" s="29"/>
      <c r="X87" s="41">
        <f t="shared" si="14"/>
        <v>-3.248018640537123</v>
      </c>
    </row>
    <row r="88" spans="1:24" x14ac:dyDescent="0.2">
      <c r="A88" s="8">
        <f t="shared" si="10"/>
        <v>5.9166666666666625</v>
      </c>
      <c r="B88" s="9">
        <f t="shared" si="17"/>
        <v>37.482487873688449</v>
      </c>
      <c r="C88" s="9">
        <f t="shared" si="18"/>
        <v>197.22568792709572</v>
      </c>
      <c r="D88" s="48">
        <f t="shared" si="16"/>
        <v>37.482487873688449</v>
      </c>
      <c r="E88" s="8">
        <f t="shared" si="19"/>
        <v>11.773971668726352</v>
      </c>
      <c r="F88" s="32">
        <f t="shared" si="21"/>
        <v>-3.8361058744607848E-4</v>
      </c>
      <c r="G88" s="20">
        <f t="shared" si="20"/>
        <v>-0.38361058744607845</v>
      </c>
      <c r="H88" s="10">
        <f t="shared" si="22"/>
        <v>2.9758849000804625E-5</v>
      </c>
      <c r="I88" s="8">
        <f t="shared" si="11"/>
        <v>5.4242300691173853</v>
      </c>
      <c r="J88" s="8">
        <f t="shared" si="12"/>
        <v>18.254307740215975</v>
      </c>
    </row>
    <row r="89" spans="1:24" x14ac:dyDescent="0.2">
      <c r="A89" s="8">
        <f t="shared" si="10"/>
        <v>5.9999999999999956</v>
      </c>
      <c r="B89" s="9">
        <f t="shared" si="17"/>
        <v>39.134309078825396</v>
      </c>
      <c r="C89" s="9">
        <f t="shared" si="18"/>
        <v>202.73790453911809</v>
      </c>
      <c r="D89" s="48">
        <f t="shared" si="16"/>
        <v>39.134309078825396</v>
      </c>
      <c r="E89" s="8">
        <f t="shared" si="19"/>
        <v>11.82355200587404</v>
      </c>
      <c r="F89" s="32">
        <f t="shared" si="21"/>
        <v>-3.8454331457833711E-4</v>
      </c>
      <c r="G89" s="20">
        <f t="shared" si="20"/>
        <v>-0.38454331457833713</v>
      </c>
      <c r="H89" s="10">
        <f t="shared" si="22"/>
        <v>2.988238379783023E-5</v>
      </c>
      <c r="I89" s="8">
        <f t="shared" si="11"/>
        <v>5.5882672909342865</v>
      </c>
      <c r="J89" s="8">
        <f t="shared" si="12"/>
        <v>18.493558928329726</v>
      </c>
    </row>
    <row r="90" spans="1:24" x14ac:dyDescent="0.2">
      <c r="A90" s="8">
        <f t="shared" si="10"/>
        <v>6.0833333333333286</v>
      </c>
      <c r="B90" s="9">
        <f t="shared" si="17"/>
        <v>40.835764659854455</v>
      </c>
      <c r="C90" s="9">
        <f t="shared" si="18"/>
        <v>208.32175075224347</v>
      </c>
      <c r="D90" s="48">
        <f t="shared" si="16"/>
        <v>40.835764659854455</v>
      </c>
      <c r="E90" s="8">
        <f t="shared" si="19"/>
        <v>11.873776624627917</v>
      </c>
      <c r="F90" s="32">
        <f t="shared" si="21"/>
        <v>-3.8549040778739266E-4</v>
      </c>
      <c r="G90" s="20">
        <f t="shared" si="20"/>
        <v>-0.38549040778739269</v>
      </c>
      <c r="H90" s="10">
        <f t="shared" si="22"/>
        <v>3.000750107768998E-5</v>
      </c>
      <c r="I90" s="8">
        <f t="shared" si="11"/>
        <v>5.7551259265429628</v>
      </c>
      <c r="J90" s="8">
        <f t="shared" si="12"/>
        <v>18.731833185483001</v>
      </c>
    </row>
    <row r="91" spans="1:24" x14ac:dyDescent="0.2">
      <c r="A91" s="8">
        <f t="shared" si="10"/>
        <v>6.1666666666666616</v>
      </c>
      <c r="B91" s="9">
        <f t="shared" si="17"/>
        <v>42.587703704475061</v>
      </c>
      <c r="C91" s="9">
        <f t="shared" si="18"/>
        <v>213.97692904139149</v>
      </c>
      <c r="D91" s="48">
        <f t="shared" si="16"/>
        <v>42.587703704475061</v>
      </c>
      <c r="E91" s="8">
        <f t="shared" si="19"/>
        <v>11.9246428488606</v>
      </c>
      <c r="F91" s="32">
        <f t="shared" si="21"/>
        <v>-3.8645190064155949E-4</v>
      </c>
      <c r="G91" s="20">
        <f t="shared" si="20"/>
        <v>-0.38645190064155949</v>
      </c>
      <c r="H91" s="10">
        <f t="shared" si="22"/>
        <v>3.0134193193927252E-5</v>
      </c>
      <c r="I91" s="8">
        <f t="shared" si="11"/>
        <v>5.9248236951491009</v>
      </c>
      <c r="J91" s="8">
        <f t="shared" si="12"/>
        <v>18.96910079819467</v>
      </c>
    </row>
    <row r="92" spans="1:24" x14ac:dyDescent="0.2">
      <c r="A92" s="8">
        <f t="shared" si="10"/>
        <v>6.2499999999999947</v>
      </c>
      <c r="B92" s="9">
        <f t="shared" si="17"/>
        <v>44.390980603159505</v>
      </c>
      <c r="C92" s="9">
        <f t="shared" si="18"/>
        <v>219.7031328656017</v>
      </c>
      <c r="D92" s="48">
        <f t="shared" si="16"/>
        <v>44.390980603159505</v>
      </c>
      <c r="E92" s="8">
        <f t="shared" si="19"/>
        <v>11.976147921350227</v>
      </c>
      <c r="F92" s="32">
        <f t="shared" si="21"/>
        <v>-3.8742782603330169E-4</v>
      </c>
      <c r="G92" s="20">
        <f t="shared" si="20"/>
        <v>-0.38742782603330173</v>
      </c>
      <c r="H92" s="10">
        <f t="shared" si="22"/>
        <v>3.0262452284373862E-5</v>
      </c>
      <c r="I92" s="8">
        <f t="shared" si="11"/>
        <v>6.0973782274556605</v>
      </c>
      <c r="J92" s="8">
        <f t="shared" si="12"/>
        <v>19.205331373272539</v>
      </c>
    </row>
    <row r="93" spans="1:24" x14ac:dyDescent="0.2">
      <c r="A93" s="8">
        <f t="shared" si="10"/>
        <v>6.3333333333333277</v>
      </c>
      <c r="B93" s="9">
        <f t="shared" si="17"/>
        <v>46.246455020048408</v>
      </c>
      <c r="C93" s="9">
        <f t="shared" si="18"/>
        <v>225.5000464628481</v>
      </c>
      <c r="D93" s="48">
        <f t="shared" si="16"/>
        <v>46.246455020048408</v>
      </c>
      <c r="E93" s="8">
        <f t="shared" si="19"/>
        <v>12.028289001934876</v>
      </c>
      <c r="F93" s="32">
        <f t="shared" si="21"/>
        <v>-3.8841821611891814E-4</v>
      </c>
      <c r="G93" s="20">
        <f t="shared" si="20"/>
        <v>-0.38841821611891819</v>
      </c>
      <c r="H93" s="10">
        <f t="shared" si="22"/>
        <v>3.0392270266725435E-5</v>
      </c>
      <c r="I93" s="8">
        <f t="shared" si="11"/>
        <v>6.2728070485889695</v>
      </c>
      <c r="J93" s="8">
        <f t="shared" si="12"/>
        <v>19.440493829355752</v>
      </c>
    </row>
    <row r="94" spans="1:24" x14ac:dyDescent="0.2">
      <c r="A94" s="8">
        <f t="shared" si="10"/>
        <v>6.4166666666666607</v>
      </c>
      <c r="B94" s="9">
        <f t="shared" si="17"/>
        <v>48.154991858657901</v>
      </c>
      <c r="C94" s="9">
        <f t="shared" si="18"/>
        <v>231.36734464234209</v>
      </c>
      <c r="D94" s="48">
        <f t="shared" si="16"/>
        <v>48.154991858657901</v>
      </c>
      <c r="E94" s="8">
        <f t="shared" si="19"/>
        <v>12.081063165644421</v>
      </c>
      <c r="F94" s="32">
        <f t="shared" si="21"/>
        <v>-3.8942310225659318E-4</v>
      </c>
      <c r="G94" s="20">
        <f t="shared" si="20"/>
        <v>-0.38942310225659321</v>
      </c>
      <c r="H94" s="10">
        <f t="shared" si="22"/>
        <v>3.0523638834076193E-5</v>
      </c>
      <c r="I94" s="8">
        <f t="shared" si="11"/>
        <v>6.4511275605956122</v>
      </c>
      <c r="J94" s="8">
        <f t="shared" si="12"/>
        <v>19.674556388635175</v>
      </c>
    </row>
    <row r="95" spans="1:24" x14ac:dyDescent="0.2">
      <c r="A95" s="8">
        <f t="shared" si="10"/>
        <v>6.4999999999999938</v>
      </c>
      <c r="B95" s="9">
        <f t="shared" si="17"/>
        <v>50.117461222273398</v>
      </c>
      <c r="C95" s="9">
        <f t="shared" si="18"/>
        <v>237.30469257438034</v>
      </c>
      <c r="D95" s="48">
        <f t="shared" si="16"/>
        <v>50.117461222273398</v>
      </c>
      <c r="E95" s="8">
        <f t="shared" si="19"/>
        <v>12.13446740081028</v>
      </c>
      <c r="F95" s="32">
        <f t="shared" si="21"/>
        <v>-3.9044251494278992E-4</v>
      </c>
      <c r="G95" s="20">
        <f t="shared" si="20"/>
        <v>-0.39044251494278986</v>
      </c>
      <c r="H95" s="10">
        <f t="shared" si="22"/>
        <v>3.0656549450414839E-5</v>
      </c>
      <c r="I95" s="8">
        <f t="shared" si="11"/>
        <v>6.6323570245053958</v>
      </c>
      <c r="J95" s="8">
        <f t="shared" si="12"/>
        <v>19.90748656876433</v>
      </c>
    </row>
    <row r="96" spans="1:24" x14ac:dyDescent="0.2">
      <c r="A96" s="8">
        <f t="shared" si="10"/>
        <v>6.5833333333333268</v>
      </c>
      <c r="B96" s="9">
        <f t="shared" si="17"/>
        <v>52.13473836889419</v>
      </c>
      <c r="C96" s="9">
        <f t="shared" si="18"/>
        <v>243.31174557779627</v>
      </c>
      <c r="D96" s="48">
        <f t="shared" si="16"/>
        <v>52.13473836889419</v>
      </c>
      <c r="E96" s="8">
        <f t="shared" si="19"/>
        <v>12.188498607153626</v>
      </c>
      <c r="F96" s="32">
        <f t="shared" si="21"/>
        <v>-3.9147648374696022E-4</v>
      </c>
      <c r="G96" s="20">
        <f t="shared" si="20"/>
        <v>-0.3914764837469602</v>
      </c>
      <c r="H96" s="1">
        <f t="shared" si="22"/>
        <v>3.0790993346083701E-5</v>
      </c>
      <c r="I96" s="8">
        <f t="shared" si="11"/>
        <v>6.816512541955877</v>
      </c>
      <c r="J96" s="8">
        <f t="shared" si="12"/>
        <v>20.139251174973982</v>
      </c>
    </row>
    <row r="97" spans="1:10" x14ac:dyDescent="0.2">
      <c r="A97" s="8">
        <f t="shared" si="10"/>
        <v>6.6666666666666599</v>
      </c>
      <c r="B97" s="9">
        <f t="shared" si="17"/>
        <v>54.207703660600451</v>
      </c>
      <c r="C97" s="9">
        <f t="shared" si="18"/>
        <v>249.38814890507808</v>
      </c>
      <c r="D97" s="48">
        <f t="shared" si="16"/>
        <v>54.207703660600451</v>
      </c>
      <c r="E97" s="8">
        <f t="shared" si="19"/>
        <v>12.243153593852606</v>
      </c>
      <c r="F97" s="32">
        <f t="shared" si="21"/>
        <v>-3.9252503724454904E-4</v>
      </c>
      <c r="G97" s="20">
        <f t="shared" si="20"/>
        <v>-0.39252503724454901</v>
      </c>
      <c r="H97" s="1">
        <f t="shared" si="22"/>
        <v>3.0926961513202921E-5</v>
      </c>
      <c r="I97" s="8">
        <f t="shared" si="11"/>
        <v>7.0036110363743305</v>
      </c>
      <c r="J97" s="8">
        <f t="shared" si="12"/>
        <v>20.369816292403801</v>
      </c>
    </row>
    <row r="98" spans="1:10" x14ac:dyDescent="0.2">
      <c r="A98" s="8">
        <f t="shared" si="10"/>
        <v>6.7499999999999929</v>
      </c>
      <c r="B98" s="9">
        <f t="shared" si="17"/>
        <v>56.33724250720789</v>
      </c>
      <c r="C98" s="9">
        <f t="shared" si="18"/>
        <v>255.53353752522091</v>
      </c>
      <c r="D98" s="48">
        <f t="shared" si="16"/>
        <v>56.33724250720789</v>
      </c>
      <c r="E98" s="8">
        <f t="shared" si="19"/>
        <v>12.298429077589169</v>
      </c>
      <c r="F98" s="32">
        <f t="shared" si="21"/>
        <v>-3.9358820294826925E-4</v>
      </c>
      <c r="G98" s="20">
        <f t="shared" si="20"/>
        <v>-0.39358820294826929</v>
      </c>
      <c r="H98" s="1">
        <f t="shared" si="22"/>
        <v>3.1064444701062039E-5</v>
      </c>
      <c r="I98" s="8">
        <f t="shared" si="11"/>
        <v>7.1936692337131589</v>
      </c>
      <c r="J98" s="8">
        <f t="shared" si="12"/>
        <v>20.599147278665104</v>
      </c>
    </row>
    <row r="99" spans="1:10" x14ac:dyDescent="0.2">
      <c r="A99" s="8">
        <f t="shared" si="10"/>
        <v>6.8333333333333259</v>
      </c>
      <c r="B99" s="9">
        <f t="shared" si="17"/>
        <v>58.524245304074469</v>
      </c>
      <c r="C99" s="9">
        <f t="shared" si="18"/>
        <v>261.74753590438354</v>
      </c>
      <c r="D99" s="48">
        <f t="shared" si="16"/>
        <v>58.524245304074469</v>
      </c>
      <c r="E99" s="8">
        <f t="shared" si="19"/>
        <v>12.354321680576163</v>
      </c>
      <c r="F99" s="32">
        <f t="shared" si="21"/>
        <v>-3.9466600723762728E-4</v>
      </c>
      <c r="G99" s="20">
        <f t="shared" si="20"/>
        <v>-0.39466600723762729</v>
      </c>
      <c r="H99" s="1">
        <f t="shared" si="22"/>
        <v>3.1203433411480898E-5</v>
      </c>
      <c r="I99" s="8">
        <f t="shared" si="11"/>
        <v>7.3867036427351458</v>
      </c>
      <c r="J99" s="8">
        <f t="shared" si="12"/>
        <v>20.827208756648997</v>
      </c>
    </row>
    <row r="100" spans="1:10" x14ac:dyDescent="0.2">
      <c r="A100" s="8">
        <f t="shared" si="10"/>
        <v>6.916666666666659</v>
      </c>
      <c r="B100" s="9">
        <f t="shared" si="17"/>
        <v>60.769607363925878</v>
      </c>
      <c r="C100" s="9">
        <f t="shared" si="18"/>
        <v>268.0297577844276</v>
      </c>
      <c r="D100" s="48">
        <f t="shared" si="16"/>
        <v>60.769607363925878</v>
      </c>
      <c r="E100" s="8">
        <f t="shared" si="19"/>
        <v>12.410827928565373</v>
      </c>
      <c r="F100" s="32">
        <f t="shared" si="21"/>
        <v>-3.9575847528667451E-4</v>
      </c>
      <c r="G100" s="20">
        <f t="shared" si="20"/>
        <v>-0.39575847528667452</v>
      </c>
      <c r="H100" s="1">
        <f t="shared" si="22"/>
        <v>3.1343917894142599E-5</v>
      </c>
      <c r="I100" s="8">
        <f t="shared" si="11"/>
        <v>7.5827305348452505</v>
      </c>
      <c r="J100" s="8">
        <f t="shared" si="12"/>
        <v>21.053964607594768</v>
      </c>
    </row>
    <row r="101" spans="1:10" x14ac:dyDescent="0.2">
      <c r="A101" s="8">
        <f t="shared" si="10"/>
        <v>6.999999999999992</v>
      </c>
      <c r="B101" s="9">
        <f t="shared" si="17"/>
        <v>63.074228842561233</v>
      </c>
      <c r="C101" s="9">
        <f t="shared" si="18"/>
        <v>274.37980595941747</v>
      </c>
      <c r="D101" s="48">
        <f t="shared" si="16"/>
        <v>63.074228842561233</v>
      </c>
      <c r="E101" s="8">
        <f t="shared" si="19"/>
        <v>12.467944248837222</v>
      </c>
      <c r="F101" s="32">
        <f t="shared" si="21"/>
        <v>-3.9686563098996995E-4</v>
      </c>
      <c r="G101" s="20">
        <f t="shared" si="20"/>
        <v>-0.39686563098996996</v>
      </c>
      <c r="H101" s="1">
        <f t="shared" si="22"/>
        <v>3.1485888141900506E-5</v>
      </c>
      <c r="I101" s="8">
        <f t="shared" si="11"/>
        <v>7.7817659234659793</v>
      </c>
      <c r="J101" s="8">
        <f t="shared" si="12"/>
        <v>21.279377964433817</v>
      </c>
    </row>
    <row r="102" spans="1:10" x14ac:dyDescent="0.2">
      <c r="A102" s="8">
        <f t="shared" si="10"/>
        <v>7.083333333333325</v>
      </c>
      <c r="B102" s="9">
        <f t="shared" si="17"/>
        <v>65.439014658303918</v>
      </c>
      <c r="C102" s="9">
        <f t="shared" si="18"/>
        <v>280.7972720501665</v>
      </c>
      <c r="D102" s="48">
        <f t="shared" si="16"/>
        <v>65.439014658303918</v>
      </c>
      <c r="E102" s="8">
        <f t="shared" si="19"/>
        <v>12.525666968172894</v>
      </c>
      <c r="F102" s="32">
        <f t="shared" si="21"/>
        <v>-3.9798749688672771E-4</v>
      </c>
      <c r="G102" s="20">
        <f t="shared" si="20"/>
        <v>-0.39798749688672769</v>
      </c>
      <c r="H102" s="1">
        <f t="shared" si="22"/>
        <v>3.1629333886062168E-5</v>
      </c>
      <c r="I102" s="8">
        <f t="shared" si="11"/>
        <v>7.9838255429537455</v>
      </c>
      <c r="J102" s="8">
        <f t="shared" si="12"/>
        <v>21.50341120542484</v>
      </c>
    </row>
    <row r="103" spans="1:10" x14ac:dyDescent="0.2">
      <c r="A103" s="8">
        <f t="shared" si="10"/>
        <v>7.1666666666666581</v>
      </c>
      <c r="B103" s="9">
        <f t="shared" si="17"/>
        <v>67.864874405055645</v>
      </c>
      <c r="C103" s="9">
        <f t="shared" si="18"/>
        <v>287.28173627692075</v>
      </c>
      <c r="D103" s="48">
        <f t="shared" si="16"/>
        <v>67.864874405055645</v>
      </c>
      <c r="E103" s="8">
        <f t="shared" si="19"/>
        <v>12.58399231080972</v>
      </c>
      <c r="F103" s="32">
        <f t="shared" si="21"/>
        <v>-3.9912409408314009E-4</v>
      </c>
      <c r="G103" s="20">
        <f t="shared" si="20"/>
        <v>-0.39912409408314015</v>
      </c>
      <c r="H103" s="1">
        <f t="shared" si="22"/>
        <v>3.1774244591652607E-5</v>
      </c>
      <c r="I103" s="8">
        <f t="shared" si="11"/>
        <v>8.1889248270539774</v>
      </c>
      <c r="J103" s="8">
        <f t="shared" si="12"/>
        <v>21.726025948096424</v>
      </c>
    </row>
    <row r="104" spans="1:10" x14ac:dyDescent="0.2">
      <c r="A104" s="8">
        <f t="shared" si="10"/>
        <v>7.2499999999999911</v>
      </c>
      <c r="B104" s="9">
        <f t="shared" si="17"/>
        <v>70.352722258820648</v>
      </c>
      <c r="C104" s="9">
        <f t="shared" si="18"/>
        <v>293.83276723027251</v>
      </c>
      <c r="D104" s="48">
        <f t="shared" si="16"/>
        <v>70.352722258820648</v>
      </c>
      <c r="E104" s="8">
        <f t="shared" si="19"/>
        <v>12.642916396380619</v>
      </c>
      <c r="F104" s="32">
        <f t="shared" si="21"/>
        <v>-4.0027544217285113E-4</v>
      </c>
      <c r="G104" s="20">
        <f t="shared" si="20"/>
        <v>-0.4002754421728511</v>
      </c>
      <c r="H104" s="1">
        <f t="shared" si="22"/>
        <v>3.1920609452659888E-5</v>
      </c>
      <c r="I104" s="8">
        <f t="shared" si="11"/>
        <v>8.3970788868932615</v>
      </c>
      <c r="J104" s="8">
        <f t="shared" si="12"/>
        <v>21.947183043513714</v>
      </c>
    </row>
    <row r="105" spans="1:10" x14ac:dyDescent="0.2">
      <c r="A105" s="8">
        <f t="shared" si="10"/>
        <v>7.3333333333333242</v>
      </c>
      <c r="B105" s="9">
        <f t="shared" si="17"/>
        <v>72.903476877555349</v>
      </c>
      <c r="C105" s="9">
        <f t="shared" si="18"/>
        <v>300.44992164040553</v>
      </c>
      <c r="D105" s="48">
        <f t="shared" si="16"/>
        <v>72.903476877555349</v>
      </c>
      <c r="E105" s="8">
        <f t="shared" si="19"/>
        <v>12.702435237838547</v>
      </c>
      <c r="F105" s="32">
        <f t="shared" si="21"/>
        <v>-4.0144155915557118E-4</v>
      </c>
      <c r="G105" s="20">
        <f t="shared" si="20"/>
        <v>-0.40144155915557111</v>
      </c>
      <c r="H105" s="1">
        <f t="shared" si="22"/>
        <v>3.2068417387265604E-5</v>
      </c>
      <c r="I105" s="8">
        <f t="shared" si="11"/>
        <v>8.6083024885070607</v>
      </c>
      <c r="J105" s="8">
        <f t="shared" si="12"/>
        <v>22.166842570886192</v>
      </c>
    </row>
    <row r="106" spans="1:10" x14ac:dyDescent="0.2">
      <c r="A106" s="8">
        <f t="shared" ref="A106:A169" si="23">A105+time_step</f>
        <v>7.4166666666666572</v>
      </c>
      <c r="B106" s="9">
        <f t="shared" si="17"/>
        <v>75.51806129420838</v>
      </c>
      <c r="C106" s="9">
        <f t="shared" si="18"/>
        <v>307.13274414477564</v>
      </c>
      <c r="D106" s="48">
        <f t="shared" si="16"/>
        <v>75.51806129420838</v>
      </c>
      <c r="E106" s="8">
        <f t="shared" si="19"/>
        <v>12.762544739366875</v>
      </c>
      <c r="F106" s="32">
        <f t="shared" si="21"/>
        <v>-4.0262246135381479E-4</v>
      </c>
      <c r="G106" s="20">
        <f t="shared" si="20"/>
        <v>-0.4026224613538148</v>
      </c>
      <c r="H106" s="1">
        <f t="shared" si="22"/>
        <v>3.2217657033063589E-5</v>
      </c>
      <c r="I106" s="8">
        <f t="shared" si="11"/>
        <v>8.822610029902215</v>
      </c>
      <c r="J106" s="8">
        <f t="shared" si="12"/>
        <v>22.384963832534083</v>
      </c>
    </row>
    <row r="107" spans="1:10" x14ac:dyDescent="0.2">
      <c r="A107" s="8">
        <f t="shared" si="23"/>
        <v>7.4999999999999902</v>
      </c>
      <c r="B107" s="9">
        <f t="shared" si="17"/>
        <v>78.197402802807844</v>
      </c>
      <c r="C107" s="9">
        <f t="shared" si="18"/>
        <v>313.88076705433809</v>
      </c>
      <c r="D107" s="48">
        <f t="shared" si="16"/>
        <v>78.197402802807844</v>
      </c>
      <c r="E107" s="8">
        <f t="shared" si="19"/>
        <v>12.82324069427669</v>
      </c>
      <c r="F107" s="32">
        <f t="shared" si="21"/>
        <v>-4.0381816332775428E-4</v>
      </c>
      <c r="G107" s="20">
        <f t="shared" si="20"/>
        <v>-0.40381816332775428</v>
      </c>
      <c r="H107" s="1">
        <f t="shared" si="22"/>
        <v>3.2368316742269626E-5</v>
      </c>
      <c r="I107" s="8">
        <f t="shared" si="11"/>
        <v>9.0400155176537531</v>
      </c>
      <c r="J107" s="8">
        <f t="shared" si="12"/>
        <v>22.601505349231388</v>
      </c>
    </row>
    <row r="108" spans="1:10" x14ac:dyDescent="0.2">
      <c r="A108" s="8">
        <f t="shared" si="23"/>
        <v>7.5833333333333233</v>
      </c>
      <c r="B108" s="9">
        <f t="shared" si="17"/>
        <v>80.942432837459236</v>
      </c>
      <c r="C108" s="9">
        <f t="shared" si="18"/>
        <v>320.69351011843548</v>
      </c>
      <c r="D108" s="48">
        <f t="shared" si="16"/>
        <v>80.942432837459236</v>
      </c>
      <c r="E108" s="8">
        <f t="shared" si="19"/>
        <v>12.884518782892044</v>
      </c>
      <c r="F108" s="32">
        <f t="shared" si="21"/>
        <v>-4.0502867778816965E-4</v>
      </c>
      <c r="G108" s="20">
        <f t="shared" si="20"/>
        <v>-0.40502867778816964</v>
      </c>
      <c r="H108" s="1">
        <f t="shared" si="22"/>
        <v>3.2520384576925678E-5</v>
      </c>
      <c r="I108" s="8">
        <f t="shared" si="11"/>
        <v>9.260532543036156</v>
      </c>
      <c r="J108" s="8">
        <f t="shared" si="12"/>
        <v>22.816424855943875</v>
      </c>
    </row>
    <row r="109" spans="1:10" x14ac:dyDescent="0.2">
      <c r="A109" s="8">
        <f t="shared" si="23"/>
        <v>7.6666666666666563</v>
      </c>
      <c r="B109" s="9">
        <f t="shared" si="17"/>
        <v>83.754086844112123</v>
      </c>
      <c r="C109" s="9">
        <f t="shared" si="18"/>
        <v>327.57048028846992</v>
      </c>
      <c r="D109" s="48">
        <f t="shared" si="16"/>
        <v>83.754086844112123</v>
      </c>
      <c r="E109" s="8">
        <f t="shared" si="19"/>
        <v>12.946374570424281</v>
      </c>
      <c r="F109" s="32">
        <f t="shared" si="21"/>
        <v>-4.0625401550749713E-4</v>
      </c>
      <c r="G109" s="20">
        <f t="shared" si="20"/>
        <v>-0.40625401550749712</v>
      </c>
      <c r="H109" s="1">
        <f t="shared" si="22"/>
        <v>3.2673848304101677E-5</v>
      </c>
      <c r="I109" s="8">
        <f t="shared" si="11"/>
        <v>9.4841742576897232</v>
      </c>
      <c r="J109" s="8">
        <f t="shared" si="12"/>
        <v>23.029679297980895</v>
      </c>
    </row>
    <row r="110" spans="1:10" x14ac:dyDescent="0.2">
      <c r="A110" s="8">
        <f t="shared" si="23"/>
        <v>7.7499999999999893</v>
      </c>
      <c r="B110" s="9">
        <f t="shared" si="17"/>
        <v>86.633304144956966</v>
      </c>
      <c r="C110" s="9">
        <f t="shared" si="18"/>
        <v>334.51117148048525</v>
      </c>
      <c r="D110" s="48">
        <f t="shared" si="16"/>
        <v>86.633304144956966</v>
      </c>
      <c r="E110" s="8">
        <f t="shared" si="19"/>
        <v>13.008803504836539</v>
      </c>
      <c r="F110" s="32">
        <f t="shared" si="21"/>
        <v>-4.0749418522895728E-4</v>
      </c>
      <c r="G110" s="20">
        <f t="shared" si="20"/>
        <v>-0.40749418522895731</v>
      </c>
      <c r="H110" s="1">
        <f t="shared" si="22"/>
        <v>3.2828695391098638E-5</v>
      </c>
      <c r="I110" s="8">
        <f t="shared" si="11"/>
        <v>9.7109533488232458</v>
      </c>
      <c r="J110" s="8">
        <f t="shared" si="12"/>
        <v>23.241224827580265</v>
      </c>
    </row>
    <row r="111" spans="1:10" x14ac:dyDescent="0.2">
      <c r="A111" s="8">
        <f t="shared" si="23"/>
        <v>7.8333333333333224</v>
      </c>
      <c r="B111" s="9">
        <f t="shared" si="17"/>
        <v>89.581027795314185</v>
      </c>
      <c r="C111" s="9">
        <f t="shared" si="18"/>
        <v>341.5150643367914</v>
      </c>
      <c r="D111" s="48">
        <f t="shared" si="16"/>
        <v>89.581027795314185</v>
      </c>
      <c r="E111" s="8">
        <f t="shared" si="19"/>
        <v>13.071800914699674</v>
      </c>
      <c r="F111" s="32">
        <f t="shared" si="21"/>
        <v>-4.0874919357376934E-4</v>
      </c>
      <c r="G111" s="20">
        <f t="shared" si="20"/>
        <v>-0.40874919357376932</v>
      </c>
      <c r="H111" s="1">
        <f t="shared" si="22"/>
        <v>3.2984913000656517E-5</v>
      </c>
      <c r="I111" s="8">
        <f t="shared" si="11"/>
        <v>9.9408820139548126</v>
      </c>
      <c r="J111" s="8">
        <f t="shared" si="12"/>
        <v>23.451016800945876</v>
      </c>
    </row>
    <row r="112" spans="1:10" x14ac:dyDescent="0.2">
      <c r="A112" s="8">
        <f t="shared" si="23"/>
        <v>7.9166666666666554</v>
      </c>
      <c r="B112" s="9">
        <f t="shared" si="17"/>
        <v>92.598204432876059</v>
      </c>
      <c r="C112" s="9">
        <f t="shared" si="18"/>
        <v>348.58162598677188</v>
      </c>
      <c r="D112" s="48">
        <f t="shared" si="16"/>
        <v>92.598204432876059</v>
      </c>
      <c r="E112" s="8">
        <f t="shared" si="19"/>
        <v>13.135362007040786</v>
      </c>
      <c r="F112" s="32">
        <f t="shared" si="21"/>
        <v>-4.1001904494643684E-4</v>
      </c>
      <c r="G112" s="20">
        <f t="shared" si="20"/>
        <v>-0.41001904494643682</v>
      </c>
      <c r="H112" s="1">
        <f t="shared" si="22"/>
        <v>3.314248798617049E-5</v>
      </c>
      <c r="I112" s="8">
        <f t="shared" si="11"/>
        <v>10.173971935193194</v>
      </c>
      <c r="J112" s="8">
        <f t="shared" si="12"/>
        <v>23.659009775758115</v>
      </c>
    </row>
    <row r="113" spans="1:10" x14ac:dyDescent="0.2">
      <c r="A113" s="8">
        <f t="shared" si="23"/>
        <v>7.9999999999999885</v>
      </c>
      <c r="B113" s="9">
        <f t="shared" si="17"/>
        <v>95.685784119164197</v>
      </c>
      <c r="C113" s="9">
        <f t="shared" si="18"/>
        <v>355.71030980701676</v>
      </c>
      <c r="D113" s="48">
        <f t="shared" si="16"/>
        <v>95.685784119164197</v>
      </c>
      <c r="E113" s="8">
        <f t="shared" si="19"/>
        <v>13.199481865185721</v>
      </c>
      <c r="F113" s="32">
        <f t="shared" si="21"/>
        <v>-4.1130374143811388E-4</v>
      </c>
      <c r="G113" s="20">
        <f t="shared" si="20"/>
        <v>-0.41130374143811388</v>
      </c>
      <c r="H113" s="1">
        <f t="shared" si="22"/>
        <v>3.3301406886919616E-5</v>
      </c>
      <c r="I113" s="8">
        <f t="shared" si="11"/>
        <v>10.410234253062868</v>
      </c>
      <c r="J113" s="8">
        <f t="shared" si="12"/>
        <v>23.865157509177553</v>
      </c>
    </row>
    <row r="114" spans="1:10" x14ac:dyDescent="0.2">
      <c r="A114" s="8">
        <f t="shared" si="23"/>
        <v>8.0833333333333215</v>
      </c>
      <c r="B114" s="9">
        <f t="shared" si="17"/>
        <v>98.844720173067032</v>
      </c>
      <c r="C114" s="9">
        <f t="shared" si="18"/>
        <v>362.90055518093425</v>
      </c>
      <c r="D114" s="48">
        <f t="shared" si="16"/>
        <v>98.844720173067032</v>
      </c>
      <c r="E114" s="8">
        <f t="shared" si="19"/>
        <v>13.264155446596858</v>
      </c>
      <c r="F114" s="32">
        <f t="shared" si="21"/>
        <v>-4.126032827280461E-4</v>
      </c>
      <c r="G114" s="20">
        <f t="shared" si="20"/>
        <v>-0.41260328272804608</v>
      </c>
      <c r="H114" s="1">
        <f t="shared" si="22"/>
        <v>3.3461655923311756E-5</v>
      </c>
      <c r="I114" s="8">
        <f t="shared" ref="I114:I150" si="24">(I113+dp_dy*(1+EXP(-(ABS(E113)-displ)/9*sharpness))^(-alpha)/(H113*rho))*COS(H113*time_step*3600)+J113*SIN(H113*time_step*3600)-dp_dy*(1+EXP(-(ABS(E113)-displ)/9*sharpness))^(-alpha)/(H113*rho)</f>
        <v>10.649679539876484</v>
      </c>
      <c r="J114" s="8">
        <f t="shared" ref="J114:J150" si="25">-(I113+dp_dy*(1+EXP(-(ABS(E113)-displ)/9*sharpness))^(-alpha)/(H113*rho))*SIN(H113*time_step*3600)+J113*COS(H113*time_step*3600)</f>
        <v>24.069412956362811</v>
      </c>
    </row>
    <row r="115" spans="1:10" x14ac:dyDescent="0.2">
      <c r="A115" s="8">
        <f t="shared" si="23"/>
        <v>8.1666666666666554</v>
      </c>
      <c r="B115" s="9">
        <f t="shared" si="17"/>
        <v>102.07596899632175</v>
      </c>
      <c r="C115" s="9">
        <f t="shared" si="18"/>
        <v>370.15178725799757</v>
      </c>
      <c r="D115" s="48">
        <f t="shared" si="16"/>
        <v>102.07596899632175</v>
      </c>
      <c r="E115" s="8">
        <f t="shared" si="19"/>
        <v>13.329377580707627</v>
      </c>
      <c r="F115" s="32">
        <f t="shared" si="21"/>
        <v>-4.1391766598309558E-4</v>
      </c>
      <c r="G115" s="20">
        <f t="shared" si="20"/>
        <v>-0.4139176659830956</v>
      </c>
      <c r="H115" s="1">
        <f t="shared" si="22"/>
        <v>3.3623220992148964E-5</v>
      </c>
      <c r="I115" s="8">
        <f t="shared" si="24"/>
        <v>10.892317772659258</v>
      </c>
      <c r="J115" s="8">
        <f t="shared" si="25"/>
        <v>24.271728269523781</v>
      </c>
    </row>
    <row r="116" spans="1:10" x14ac:dyDescent="0.2">
      <c r="A116" s="8">
        <f t="shared" si="23"/>
        <v>8.2499999999999893</v>
      </c>
      <c r="B116" s="9">
        <f t="shared" si="17"/>
        <v>105.38048989080623</v>
      </c>
      <c r="C116" s="9">
        <f t="shared" si="18"/>
        <v>377.46341671279038</v>
      </c>
      <c r="D116" s="48">
        <f t="shared" si="16"/>
        <v>105.38048989080623</v>
      </c>
      <c r="E116" s="8">
        <f t="shared" si="19"/>
        <v>13.39514296675522</v>
      </c>
      <c r="F116" s="32">
        <f t="shared" si="21"/>
        <v>-4.1524688575535212E-4</v>
      </c>
      <c r="G116" s="20">
        <f t="shared" si="20"/>
        <v>-0.41524688575535218</v>
      </c>
      <c r="H116" s="1">
        <f t="shared" si="22"/>
        <v>3.3786087661917457E-5</v>
      </c>
      <c r="I116" s="8">
        <f t="shared" si="24"/>
        <v>11.138158305630462</v>
      </c>
      <c r="J116" s="8">
        <f t="shared" si="25"/>
        <v>24.472054797531872</v>
      </c>
    </row>
    <row r="117" spans="1:10" x14ac:dyDescent="0.2">
      <c r="A117" s="8">
        <f t="shared" si="23"/>
        <v>8.3333333333333233</v>
      </c>
      <c r="B117" s="9">
        <f t="shared" si="17"/>
        <v>108.7592448675106</v>
      </c>
      <c r="C117" s="9">
        <f t="shared" si="18"/>
        <v>384.83483950402251</v>
      </c>
      <c r="D117" s="48">
        <f t="shared" si="16"/>
        <v>108.7592448675106</v>
      </c>
      <c r="E117" s="8">
        <f t="shared" si="19"/>
        <v>13.461446171613016</v>
      </c>
      <c r="F117" s="32">
        <f t="shared" si="21"/>
        <v>-4.1659093387784262E-4</v>
      </c>
      <c r="G117" s="20">
        <f t="shared" si="20"/>
        <v>-0.41659093387784263</v>
      </c>
      <c r="H117" s="1">
        <f t="shared" si="22"/>
        <v>3.3950241168106439E-5</v>
      </c>
      <c r="I117" s="8">
        <f t="shared" si="24"/>
        <v>11.387209842248083</v>
      </c>
      <c r="J117" s="8">
        <f t="shared" si="25"/>
        <v>24.670343086109177</v>
      </c>
    </row>
    <row r="118" spans="1:10" x14ac:dyDescent="0.2">
      <c r="A118" s="8">
        <f t="shared" si="23"/>
        <v>8.4166666666666572</v>
      </c>
      <c r="B118" s="9">
        <f t="shared" si="17"/>
        <v>112.21319844705783</v>
      </c>
      <c r="C118" s="9">
        <f t="shared" si="18"/>
        <v>392.26543663369154</v>
      </c>
      <c r="D118" s="48">
        <f t="shared" si="16"/>
        <v>112.21319844705783</v>
      </c>
      <c r="E118" s="8">
        <f t="shared" si="19"/>
        <v>13.528281627624326</v>
      </c>
      <c r="F118" s="32">
        <f t="shared" si="21"/>
        <v>-4.1794979935835141E-4</v>
      </c>
      <c r="G118" s="20">
        <f t="shared" si="20"/>
        <v>-0.41794979935835141</v>
      </c>
      <c r="H118" s="1">
        <f t="shared" si="22"/>
        <v>3.4115666408560565E-5</v>
      </c>
      <c r="I118" s="8">
        <f t="shared" si="24"/>
        <v>11.639480406823388</v>
      </c>
      <c r="J118" s="8">
        <f t="shared" si="25"/>
        <v>24.866542878618866</v>
      </c>
    </row>
    <row r="119" spans="1:10" x14ac:dyDescent="0.2">
      <c r="A119" s="8">
        <f t="shared" si="23"/>
        <v>8.4999999999999911</v>
      </c>
      <c r="B119" s="9">
        <f t="shared" si="17"/>
        <v>115.74331745164373</v>
      </c>
      <c r="C119" s="9">
        <f t="shared" si="18"/>
        <v>399.75457390657522</v>
      </c>
      <c r="D119" s="48">
        <f t="shared" si="16"/>
        <v>115.74331745164373</v>
      </c>
      <c r="E119" s="8">
        <f t="shared" si="19"/>
        <v>13.595643630439138</v>
      </c>
      <c r="F119" s="32">
        <f t="shared" si="21"/>
        <v>-4.1932346827136313E-4</v>
      </c>
      <c r="G119" s="20">
        <f t="shared" si="20"/>
        <v>-0.41932346827136313</v>
      </c>
      <c r="H119" s="1">
        <f t="shared" si="22"/>
        <v>3.4282347938870398E-5</v>
      </c>
      <c r="I119" s="8">
        <f t="shared" si="24"/>
        <v>11.894977315713007</v>
      </c>
      <c r="J119" s="8">
        <f t="shared" si="25"/>
        <v>25.060603117479413</v>
      </c>
    </row>
    <row r="120" spans="1:10" x14ac:dyDescent="0.2">
      <c r="A120" s="8">
        <f t="shared" si="23"/>
        <v>8.583333333333325</v>
      </c>
      <c r="B120" s="9">
        <f t="shared" si="17"/>
        <v>119.3505707882738</v>
      </c>
      <c r="C120" s="9">
        <f t="shared" si="18"/>
        <v>407.3016016902443</v>
      </c>
      <c r="D120" s="48">
        <f t="shared" si="16"/>
        <v>119.3505707882738</v>
      </c>
      <c r="E120" s="8">
        <f t="shared" si="19"/>
        <v>13.663526336855499</v>
      </c>
      <c r="F120" s="32">
        <f t="shared" si="21"/>
        <v>-4.207119236481515E-4</v>
      </c>
      <c r="G120" s="20">
        <f t="shared" si="20"/>
        <v>-0.42071192364815146</v>
      </c>
      <c r="H120" s="1">
        <f t="shared" si="22"/>
        <v>3.4450269967805588E-5</v>
      </c>
      <c r="I120" s="8">
        <f t="shared" si="24"/>
        <v>12.153707148097073</v>
      </c>
      <c r="J120" s="8">
        <f t="shared" si="25"/>
        <v>25.252471946225526</v>
      </c>
    </row>
    <row r="121" spans="1:10" x14ac:dyDescent="0.2">
      <c r="A121" s="8">
        <f t="shared" si="23"/>
        <v>8.666666666666659</v>
      </c>
      <c r="B121" s="9">
        <f t="shared" si="17"/>
        <v>123.03592922317107</v>
      </c>
      <c r="C121" s="9">
        <f t="shared" si="18"/>
        <v>414.90585467579371</v>
      </c>
      <c r="D121" s="48">
        <f t="shared" si="16"/>
        <v>123.03592922317107</v>
      </c>
      <c r="E121" s="8">
        <f t="shared" si="19"/>
        <v>13.731923762667387</v>
      </c>
      <c r="F121" s="32">
        <f t="shared" si="21"/>
        <v>-4.2211514536503168E-4</v>
      </c>
      <c r="G121" s="20">
        <f t="shared" si="20"/>
        <v>-0.42211514536503164</v>
      </c>
      <c r="H121" s="1">
        <f t="shared" si="22"/>
        <v>3.4619416352795897E-5</v>
      </c>
      <c r="I121" s="8">
        <f t="shared" si="24"/>
        <v>12.415675716352741</v>
      </c>
      <c r="J121" s="8">
        <f t="shared" si="25"/>
        <v>25.442096712238957</v>
      </c>
    </row>
    <row r="122" spans="1:10" x14ac:dyDescent="0.2">
      <c r="A122" s="8">
        <f t="shared" si="23"/>
        <v>8.7499999999999929</v>
      </c>
      <c r="B122" s="9">
        <f t="shared" si="17"/>
        <v>126.80036514723892</v>
      </c>
      <c r="C122" s="9">
        <f t="shared" si="18"/>
        <v>422.56665163949719</v>
      </c>
      <c r="D122" s="48">
        <f t="shared" si="16"/>
        <v>126.80036514723892</v>
      </c>
      <c r="E122" s="8">
        <f t="shared" si="19"/>
        <v>13.800829780520894</v>
      </c>
      <c r="F122" s="32">
        <f t="shared" si="21"/>
        <v>-4.2353311002980306E-4</v>
      </c>
      <c r="G122" s="20">
        <f t="shared" si="20"/>
        <v>-0.42353311002980304</v>
      </c>
      <c r="H122" s="1">
        <f t="shared" si="22"/>
        <v>3.4789770595464794E-5</v>
      </c>
      <c r="I122" s="8">
        <f t="shared" si="24"/>
        <v>12.680888036033423</v>
      </c>
      <c r="J122" s="8">
        <f t="shared" si="25"/>
        <v>25.629423970172578</v>
      </c>
    </row>
    <row r="123" spans="1:10" x14ac:dyDescent="0.2">
      <c r="A123" s="8">
        <f t="shared" si="23"/>
        <v>8.8333333333333268</v>
      </c>
      <c r="B123" s="9">
        <f t="shared" si="17"/>
        <v>130.64485233245776</v>
      </c>
      <c r="C123" s="9">
        <f t="shared" si="18"/>
        <v>430.28329520559527</v>
      </c>
      <c r="D123" s="48">
        <f t="shared" si="16"/>
        <v>130.64485233245776</v>
      </c>
      <c r="E123" s="8">
        <f t="shared" si="19"/>
        <v>13.870238117780582</v>
      </c>
      <c r="F123" s="32">
        <f t="shared" si="21"/>
        <v>-4.2496579086641296E-4</v>
      </c>
      <c r="G123" s="20">
        <f t="shared" si="20"/>
        <v>-0.42496579086641295</v>
      </c>
      <c r="H123" s="1">
        <f t="shared" si="22"/>
        <v>3.4961315837220926E-5</v>
      </c>
      <c r="I123" s="8">
        <f t="shared" si="24"/>
        <v>12.949348295464944</v>
      </c>
      <c r="J123" s="8">
        <f t="shared" si="25"/>
        <v>25.814399486091414</v>
      </c>
    </row>
    <row r="124" spans="1:10" x14ac:dyDescent="0.2">
      <c r="A124" s="8">
        <f t="shared" si="23"/>
        <v>8.9166666666666607</v>
      </c>
      <c r="B124" s="9">
        <f t="shared" si="17"/>
        <v>134.57036567910572</v>
      </c>
      <c r="C124" s="9">
        <f t="shared" si="18"/>
        <v>438.05507161043727</v>
      </c>
      <c r="D124" s="48">
        <f t="shared" si="16"/>
        <v>134.57036567910572</v>
      </c>
      <c r="E124" s="8">
        <f t="shared" si="19"/>
        <v>13.940142354408025</v>
      </c>
      <c r="F124" s="32">
        <f t="shared" si="21"/>
        <v>-4.2641315759786987E-4</v>
      </c>
      <c r="G124" s="20">
        <f t="shared" si="20"/>
        <v>-0.42641315759786985</v>
      </c>
      <c r="H124" s="1">
        <f t="shared" si="22"/>
        <v>3.5134034854912657E-5</v>
      </c>
      <c r="I124" s="8">
        <f t="shared" si="24"/>
        <v>13.221059824970887</v>
      </c>
      <c r="J124" s="8">
        <f t="shared" si="25"/>
        <v>25.996968242354431</v>
      </c>
    </row>
    <row r="125" spans="1:10" x14ac:dyDescent="0.2">
      <c r="A125" s="8">
        <f t="shared" si="23"/>
        <v>8.9999999999999947</v>
      </c>
      <c r="B125" s="9">
        <f t="shared" si="17"/>
        <v>138.57788095369293</v>
      </c>
      <c r="C125" s="9">
        <f t="shared" si="18"/>
        <v>445.88125046820136</v>
      </c>
      <c r="D125" s="48">
        <f t="shared" si="16"/>
        <v>138.57788095369293</v>
      </c>
      <c r="E125" s="8">
        <f t="shared" si="19"/>
        <v>14.010535920854553</v>
      </c>
      <c r="F125" s="32">
        <f t="shared" si="21"/>
        <v>-4.2787517632744768E-4</v>
      </c>
      <c r="G125" s="20">
        <f t="shared" si="20"/>
        <v>-0.42787517632744765</v>
      </c>
      <c r="H125" s="1">
        <f t="shared" si="22"/>
        <v>3.5307910056551045E-5</v>
      </c>
      <c r="I125" s="8">
        <f t="shared" si="24"/>
        <v>13.496025065740351</v>
      </c>
      <c r="J125" s="8">
        <f t="shared" si="25"/>
        <v>26.177074443261073</v>
      </c>
    </row>
    <row r="126" spans="1:10" x14ac:dyDescent="0.2">
      <c r="A126" s="8">
        <f t="shared" si="23"/>
        <v>9.0833333333333286</v>
      </c>
      <c r="B126" s="9">
        <f t="shared" si="17"/>
        <v>142.66837451750456</v>
      </c>
      <c r="C126" s="9">
        <f t="shared" si="18"/>
        <v>453.76108453842693</v>
      </c>
      <c r="D126" s="48">
        <f t="shared" si="16"/>
        <v>142.66837451750456</v>
      </c>
      <c r="E126" s="8">
        <f t="shared" si="19"/>
        <v>14.0814120959703</v>
      </c>
      <c r="F126" s="32">
        <f t="shared" si="21"/>
        <v>-4.2935180941821628E-4</v>
      </c>
      <c r="G126" s="20">
        <f t="shared" si="20"/>
        <v>-0.42935180941821627</v>
      </c>
      <c r="H126" s="1">
        <f t="shared" si="22"/>
        <v>3.5482923477106881E-5</v>
      </c>
      <c r="I126" s="8">
        <f t="shared" si="24"/>
        <v>13.774245538352424</v>
      </c>
      <c r="J126" s="8">
        <f t="shared" si="25"/>
        <v>26.354661521486776</v>
      </c>
    </row>
    <row r="127" spans="1:10" x14ac:dyDescent="0.2">
      <c r="A127" s="8">
        <f t="shared" si="23"/>
        <v>9.1666666666666625</v>
      </c>
      <c r="B127" s="9">
        <f t="shared" si="17"/>
        <v>146.84282304565104</v>
      </c>
      <c r="C127" s="9">
        <f t="shared" si="18"/>
        <v>461.693809495599</v>
      </c>
      <c r="D127" s="48">
        <f t="shared" si="16"/>
        <v>146.84282304565104</v>
      </c>
      <c r="E127" s="8">
        <f t="shared" si="19"/>
        <v>14.15276400493169</v>
      </c>
      <c r="F127" s="32">
        <f t="shared" si="21"/>
        <v>-4.3084301537094956E-4</v>
      </c>
      <c r="G127" s="20">
        <f t="shared" si="20"/>
        <v>-0.4308430153709496</v>
      </c>
      <c r="H127" s="1">
        <f t="shared" si="22"/>
        <v>3.5659056774387294E-5</v>
      </c>
      <c r="I127" s="8">
        <f t="shared" si="24"/>
        <v>14.055721810972695</v>
      </c>
      <c r="J127" s="8">
        <f t="shared" si="25"/>
        <v>26.529672145331645</v>
      </c>
    </row>
    <row r="128" spans="1:10" x14ac:dyDescent="0.2">
      <c r="A128" s="8">
        <f t="shared" si="23"/>
        <v>9.2499999999999964</v>
      </c>
      <c r="B128" s="9">
        <f t="shared" si="17"/>
        <v>151.10220323653121</v>
      </c>
      <c r="C128" s="9">
        <f t="shared" si="18"/>
        <v>469.67864370103223</v>
      </c>
      <c r="D128" s="48">
        <f t="shared" si="16"/>
        <v>151.10220323653121</v>
      </c>
      <c r="E128" s="8">
        <f t="shared" si="19"/>
        <v>14.224584617189622</v>
      </c>
      <c r="F128" s="32">
        <f t="shared" si="21"/>
        <v>-4.3234874870045405E-4</v>
      </c>
      <c r="G128" s="20">
        <f t="shared" si="20"/>
        <v>-0.43234874870045403</v>
      </c>
      <c r="H128" s="1">
        <f t="shared" si="22"/>
        <v>3.5836291224997683E-5</v>
      </c>
      <c r="I128" s="8">
        <f t="shared" si="24"/>
        <v>14.340453467238307</v>
      </c>
      <c r="J128" s="8">
        <f t="shared" si="25"/>
        <v>26.702048226806692</v>
      </c>
    </row>
    <row r="129" spans="1:10" x14ac:dyDescent="0.2">
      <c r="A129" s="8">
        <f t="shared" si="23"/>
        <v>9.3333333333333304</v>
      </c>
      <c r="B129" s="9">
        <f t="shared" si="17"/>
        <v>155.44749151161554</v>
      </c>
      <c r="C129" s="9">
        <f t="shared" si="18"/>
        <v>477.71478797731015</v>
      </c>
      <c r="D129" s="48">
        <f t="shared" si="16"/>
        <v>155.44749151161554</v>
      </c>
      <c r="E129" s="8">
        <f t="shared" si="19"/>
        <v>14.296866744440633</v>
      </c>
      <c r="F129" s="32">
        <f t="shared" si="21"/>
        <v>-4.3386895981037567E-4</v>
      </c>
      <c r="G129" s="20">
        <f t="shared" si="20"/>
        <v>-0.43386895981037571</v>
      </c>
      <c r="H129" s="1">
        <f t="shared" si="22"/>
        <v>3.6014607720395001E-5</v>
      </c>
      <c r="I129" s="8">
        <f t="shared" si="24"/>
        <v>14.628439073849099</v>
      </c>
      <c r="J129" s="8">
        <f t="shared" si="25"/>
        <v>26.871730930581982</v>
      </c>
    </row>
    <row r="130" spans="1:10" x14ac:dyDescent="0.2">
      <c r="A130" s="8">
        <f t="shared" si="23"/>
        <v>9.4166666666666643</v>
      </c>
      <c r="B130" s="9">
        <f t="shared" si="17"/>
        <v>159.87966370546582</v>
      </c>
      <c r="C130" s="9">
        <f t="shared" si="18"/>
        <v>485.80142538554099</v>
      </c>
      <c r="D130" s="48">
        <f t="shared" si="16"/>
        <v>159.87966370546582</v>
      </c>
      <c r="E130" s="8">
        <f t="shared" si="19"/>
        <v>14.369603038623403</v>
      </c>
      <c r="F130" s="32">
        <f t="shared" si="21"/>
        <v>-4.3540359486654378E-4</v>
      </c>
      <c r="G130" s="20">
        <f t="shared" si="20"/>
        <v>-0.43540359486654379</v>
      </c>
      <c r="H130" s="1">
        <f t="shared" si="22"/>
        <v>3.6193986763038193E-5</v>
      </c>
      <c r="I130" s="8">
        <f t="shared" si="24"/>
        <v>14.919676147883605</v>
      </c>
      <c r="J130" s="8">
        <f t="shared" si="25"/>
        <v>27.038660683821128</v>
      </c>
    </row>
    <row r="131" spans="1:10" x14ac:dyDescent="0.2">
      <c r="A131" s="8">
        <f t="shared" si="23"/>
        <v>9.4999999999999982</v>
      </c>
      <c r="B131" s="9">
        <f t="shared" si="17"/>
        <v>164.39969474591067</v>
      </c>
      <c r="C131" s="9">
        <f t="shared" si="18"/>
        <v>493.9377210057001</v>
      </c>
      <c r="D131" s="48">
        <f t="shared" si="16"/>
        <v>164.39969474591067</v>
      </c>
      <c r="E131" s="8">
        <f t="shared" si="19"/>
        <v>14.442785989943008</v>
      </c>
      <c r="F131" s="32">
        <f t="shared" si="21"/>
        <v>-4.3695259566891182E-4</v>
      </c>
      <c r="G131" s="20">
        <f t="shared" si="20"/>
        <v>-0.43695259566891181</v>
      </c>
      <c r="H131" s="1">
        <f t="shared" si="22"/>
        <v>3.6374408462642108E-5</v>
      </c>
      <c r="I131" s="8">
        <f t="shared" si="24"/>
        <v>15.21416112385981</v>
      </c>
      <c r="J131" s="8">
        <f t="shared" si="25"/>
        <v>27.202777186926426</v>
      </c>
    </row>
    <row r="132" spans="1:10" x14ac:dyDescent="0.2">
      <c r="A132" s="8">
        <f t="shared" si="23"/>
        <v>9.5833333333333321</v>
      </c>
      <c r="B132" s="9">
        <f t="shared" si="17"/>
        <v>169.00855832430378</v>
      </c>
      <c r="C132" s="9">
        <f t="shared" si="18"/>
        <v>502.12282172033588</v>
      </c>
      <c r="D132" s="48">
        <f t="shared" si="16"/>
        <v>169.00855832430378</v>
      </c>
      <c r="E132" s="8">
        <f t="shared" si="19"/>
        <v>14.516407924925447</v>
      </c>
      <c r="F132" s="32">
        <f t="shared" si="21"/>
        <v>-4.3851589952216845E-4</v>
      </c>
      <c r="G132" s="20">
        <f t="shared" si="20"/>
        <v>-0.43851589952216846</v>
      </c>
      <c r="H132" s="1">
        <f t="shared" si="22"/>
        <v>3.6555852532540838E-5</v>
      </c>
      <c r="I132" s="8">
        <f t="shared" si="24"/>
        <v>15.511889320561837</v>
      </c>
      <c r="J132" s="8">
        <f t="shared" si="25"/>
        <v>27.364019425218984</v>
      </c>
    </row>
    <row r="133" spans="1:10" x14ac:dyDescent="0.2">
      <c r="A133" s="8">
        <f t="shared" si="23"/>
        <v>9.6666666666666661</v>
      </c>
      <c r="B133" s="9">
        <f t="shared" si="17"/>
        <v>173.70722655579803</v>
      </c>
      <c r="C133" s="9">
        <f t="shared" si="18"/>
        <v>510.35585600192297</v>
      </c>
      <c r="D133" s="48">
        <f t="shared" si="16"/>
        <v>173.70722655579803</v>
      </c>
      <c r="E133" s="8">
        <f t="shared" si="19"/>
        <v>14.590461004504956</v>
      </c>
      <c r="F133" s="32">
        <f t="shared" si="21"/>
        <v>-4.4009343910508868E-4</v>
      </c>
      <c r="G133" s="20">
        <f t="shared" si="20"/>
        <v>-0.44009343910508869</v>
      </c>
      <c r="H133" s="1">
        <f t="shared" si="22"/>
        <v>3.6738298286167067E-5</v>
      </c>
      <c r="I133" s="8">
        <f t="shared" si="24"/>
        <v>15.812854907654888</v>
      </c>
      <c r="J133" s="8">
        <f t="shared" si="25"/>
        <v>27.522325681577961</v>
      </c>
    </row>
    <row r="134" spans="1:10" x14ac:dyDescent="0.2">
      <c r="A134" s="8">
        <f t="shared" si="23"/>
        <v>9.75</v>
      </c>
      <c r="B134" s="9">
        <f t="shared" si="17"/>
        <v>178.49666962957551</v>
      </c>
      <c r="C134" s="9">
        <f t="shared" si="18"/>
        <v>518.63593370415435</v>
      </c>
      <c r="D134" s="48">
        <f t="shared" si="16"/>
        <v>178.49666962957551</v>
      </c>
      <c r="E134" s="8">
        <f t="shared" si="19"/>
        <v>14.664937222146751</v>
      </c>
      <c r="F134" s="32">
        <f t="shared" si="21"/>
        <v>-4.416851423387052E-4</v>
      </c>
      <c r="G134" s="20">
        <f t="shared" si="20"/>
        <v>-0.44168514233870515</v>
      </c>
      <c r="H134" s="1">
        <f t="shared" si="22"/>
        <v>3.6921724633653721E-5</v>
      </c>
      <c r="I134" s="8">
        <f t="shared" si="24"/>
        <v>16.11705087211211</v>
      </c>
      <c r="J134" s="8">
        <f t="shared" si="25"/>
        <v>27.677633550062936</v>
      </c>
    </row>
    <row r="135" spans="1:10" x14ac:dyDescent="0.2">
      <c r="A135" s="8">
        <f t="shared" si="23"/>
        <v>9.8333333333333339</v>
      </c>
      <c r="B135" s="9">
        <f t="shared" si="17"/>
        <v>183.3778554489804</v>
      </c>
      <c r="C135" s="9">
        <f t="shared" si="18"/>
        <v>526.96214585747111</v>
      </c>
      <c r="D135" s="48">
        <f t="shared" si="16"/>
        <v>183.3778554489804</v>
      </c>
      <c r="E135" s="8">
        <f t="shared" si="19"/>
        <v>14.739828402007912</v>
      </c>
      <c r="F135" s="32">
        <f t="shared" si="21"/>
        <v>-4.4329093225338516E-4</v>
      </c>
      <c r="G135" s="20">
        <f t="shared" si="20"/>
        <v>-0.44329093225338517</v>
      </c>
      <c r="H135" s="1">
        <f t="shared" si="22"/>
        <v>3.7106110078564516E-5</v>
      </c>
      <c r="I135" s="8">
        <f t="shared" si="24"/>
        <v>16.424468984478253</v>
      </c>
      <c r="J135" s="8">
        <f t="shared" si="25"/>
        <v>27.829879950543212</v>
      </c>
    </row>
    <row r="136" spans="1:10" x14ac:dyDescent="0.2">
      <c r="A136" s="8">
        <f t="shared" si="23"/>
        <v>9.9166666666666679</v>
      </c>
      <c r="B136" s="9">
        <f t="shared" si="17"/>
        <v>188.35174926151015</v>
      </c>
      <c r="C136" s="9">
        <f t="shared" si="18"/>
        <v>535.33356446913433</v>
      </c>
      <c r="D136" s="48">
        <f t="shared" si="16"/>
        <v>188.35174926151015</v>
      </c>
      <c r="E136" s="8">
        <f t="shared" si="19"/>
        <v>14.815126197139085</v>
      </c>
      <c r="F136" s="32">
        <f t="shared" si="21"/>
        <v>-4.4491072685490306E-4</v>
      </c>
      <c r="G136" s="20">
        <f t="shared" si="20"/>
        <v>-0.44491072685490307</v>
      </c>
      <c r="H136" s="1">
        <f t="shared" si="22"/>
        <v>3.7291432714759856E-5</v>
      </c>
      <c r="I136" s="8">
        <f t="shared" si="24"/>
        <v>16.73509976499637</v>
      </c>
      <c r="J136" s="8">
        <f t="shared" si="25"/>
        <v>27.979001144357568</v>
      </c>
    </row>
    <row r="137" spans="1:10" x14ac:dyDescent="0.2">
      <c r="A137" s="8">
        <f t="shared" si="23"/>
        <v>10.000000000000002</v>
      </c>
      <c r="B137" s="9">
        <f t="shared" si="17"/>
        <v>193.41931327862798</v>
      </c>
      <c r="C137" s="9">
        <f t="shared" si="18"/>
        <v>543.74924232815351</v>
      </c>
      <c r="D137" s="48">
        <f t="shared" si="16"/>
        <v>193.41931327862798</v>
      </c>
      <c r="E137" s="8">
        <f t="shared" si="19"/>
        <v>14.8908220877299</v>
      </c>
      <c r="F137" s="32">
        <f t="shared" si="21"/>
        <v>-4.465444389896001E-4</v>
      </c>
      <c r="G137" s="20">
        <f t="shared" si="20"/>
        <v>-0.44654443898960011</v>
      </c>
      <c r="H137" s="1">
        <f t="shared" si="22"/>
        <v>3.7477670223405177E-5</v>
      </c>
      <c r="I137" s="8">
        <f t="shared" si="24"/>
        <v>17.048932449625077</v>
      </c>
      <c r="J137" s="8">
        <f t="shared" si="25"/>
        <v>28.124932751027682</v>
      </c>
    </row>
    <row r="138" spans="1:10" x14ac:dyDescent="0.2">
      <c r="A138" s="8">
        <f t="shared" si="23"/>
        <v>10.083333333333336</v>
      </c>
      <c r="B138" s="9">
        <f t="shared" si="17"/>
        <v>198.5815062853676</v>
      </c>
      <c r="C138" s="9">
        <f t="shared" si="18"/>
        <v>552.20821281538974</v>
      </c>
      <c r="D138" s="48">
        <f t="shared" si="16"/>
        <v>198.5815062853676</v>
      </c>
      <c r="E138" s="8">
        <f t="shared" si="19"/>
        <v>14.966907379400913</v>
      </c>
      <c r="F138" s="32">
        <f t="shared" si="21"/>
        <v>-4.4819197620874157E-4</v>
      </c>
      <c r="G138" s="20">
        <f t="shared" si="20"/>
        <v>-0.44819197620874157</v>
      </c>
      <c r="H138" s="1">
        <f t="shared" si="22"/>
        <v>3.7664799870128076E-5</v>
      </c>
      <c r="I138" s="8">
        <f t="shared" si="24"/>
        <v>17.365954955975234</v>
      </c>
      <c r="J138" s="8">
        <f t="shared" si="25"/>
        <v>28.267609766048082</v>
      </c>
    </row>
    <row r="139" spans="1:10" x14ac:dyDescent="0.2">
      <c r="A139" s="8">
        <f t="shared" si="23"/>
        <v>10.16666666666667</v>
      </c>
      <c r="B139" s="9">
        <f t="shared" si="17"/>
        <v>203.8392832397108</v>
      </c>
      <c r="C139" s="9">
        <f t="shared" si="18"/>
        <v>560.70948971915993</v>
      </c>
      <c r="D139" s="48">
        <f t="shared" si="16"/>
        <v>203.8392832397108</v>
      </c>
      <c r="E139" s="8">
        <f t="shared" si="19"/>
        <v>15.043373201545037</v>
      </c>
      <c r="F139" s="32">
        <f t="shared" si="21"/>
        <v>-4.4985324063216985E-4</v>
      </c>
      <c r="G139" s="20">
        <f t="shared" si="20"/>
        <v>-0.44985324063216986</v>
      </c>
      <c r="H139" s="1">
        <f t="shared" si="22"/>
        <v>3.7852798502331438E-5</v>
      </c>
      <c r="I139" s="8">
        <f t="shared" si="24"/>
        <v>17.68615384919628</v>
      </c>
      <c r="J139" s="8">
        <f t="shared" si="25"/>
        <v>28.406966579775101</v>
      </c>
    </row>
    <row r="140" spans="1:10" x14ac:dyDescent="0.2">
      <c r="A140" s="8">
        <f t="shared" si="23"/>
        <v>10.250000000000004</v>
      </c>
      <c r="B140" s="9">
        <f t="shared" si="17"/>
        <v>209.19359486172775</v>
      </c>
      <c r="C140" s="9">
        <f t="shared" si="18"/>
        <v>569.2520670566762</v>
      </c>
      <c r="D140" s="48">
        <f t="shared" si="16"/>
        <v>209.19359486172775</v>
      </c>
      <c r="E140" s="8">
        <f t="shared" si="19"/>
        <v>15.120210505721458</v>
      </c>
      <c r="F140" s="32">
        <f t="shared" si="21"/>
        <v>-4.5152812881137365E-4</v>
      </c>
      <c r="G140" s="20">
        <f t="shared" si="20"/>
        <v>-0.45152812881137366</v>
      </c>
      <c r="H140" s="1">
        <f t="shared" si="22"/>
        <v>3.8041642546669379E-5</v>
      </c>
      <c r="I140" s="8">
        <f t="shared" si="24"/>
        <v>18.009514307843865</v>
      </c>
      <c r="J140" s="8">
        <f t="shared" si="25"/>
        <v>28.542936997436733</v>
      </c>
    </row>
    <row r="141" spans="1:10" x14ac:dyDescent="0.2">
      <c r="A141" s="8">
        <f t="shared" si="23"/>
        <v>10.333333333333337</v>
      </c>
      <c r="B141" s="9">
        <f t="shared" si="17"/>
        <v>214.64538721247885</v>
      </c>
      <c r="C141" s="9">
        <f t="shared" si="18"/>
        <v>577.83491890165851</v>
      </c>
      <c r="D141" s="48">
        <f t="shared" si="16"/>
        <v>214.64538721247885</v>
      </c>
      <c r="E141" s="8">
        <f t="shared" si="19"/>
        <v>15.197410064105062</v>
      </c>
      <c r="F141" s="32">
        <f t="shared" si="21"/>
        <v>-4.5321653159209E-4</v>
      </c>
      <c r="G141" s="20">
        <f t="shared" si="20"/>
        <v>-0.45321653159208997</v>
      </c>
      <c r="H141" s="1">
        <f t="shared" si="22"/>
        <v>3.8231308006693061E-5</v>
      </c>
      <c r="I141" s="8">
        <f t="shared" si="24"/>
        <v>18.336020089761703</v>
      </c>
      <c r="J141" s="8">
        <f t="shared" si="25"/>
        <v>28.675454260284859</v>
      </c>
    </row>
    <row r="142" spans="1:10" x14ac:dyDescent="0.2">
      <c r="A142" s="8">
        <f t="shared" si="23"/>
        <v>10.416666666666671</v>
      </c>
      <c r="B142" s="9">
        <f t="shared" si="17"/>
        <v>220.19560126268871</v>
      </c>
      <c r="C142" s="9">
        <f t="shared" si="18"/>
        <v>586.45699921846779</v>
      </c>
      <c r="D142" s="48">
        <f t="shared" si="16"/>
        <v>220.19560126268871</v>
      </c>
      <c r="E142" s="8">
        <f t="shared" si="19"/>
        <v>15.274962467994541</v>
      </c>
      <c r="F142" s="32">
        <f t="shared" si="21"/>
        <v>-4.5491833397656636E-4</v>
      </c>
      <c r="G142" s="20">
        <f t="shared" si="20"/>
        <v>-0.45491833397656634</v>
      </c>
      <c r="H142" s="1">
        <f t="shared" si="22"/>
        <v>3.842177046067338E-5</v>
      </c>
      <c r="I142" s="8">
        <f t="shared" si="24"/>
        <v>18.665653498012084</v>
      </c>
      <c r="J142" s="8">
        <f t="shared" si="25"/>
        <v>28.804451067910634</v>
      </c>
    </row>
    <row r="143" spans="1:10" x14ac:dyDescent="0.2">
      <c r="A143" s="8">
        <f t="shared" si="23"/>
        <v>10.500000000000005</v>
      </c>
      <c r="B143" s="9">
        <f t="shared" si="17"/>
        <v>225.84517245120969</v>
      </c>
      <c r="C143" s="9">
        <f t="shared" si="18"/>
        <v>595.11724170311027</v>
      </c>
      <c r="D143" s="48">
        <f t="shared" si="16"/>
        <v>225.84517245120969</v>
      </c>
      <c r="E143" s="8">
        <f t="shared" si="19"/>
        <v>15.352858126382282</v>
      </c>
      <c r="F143" s="32">
        <f t="shared" si="21"/>
        <v>-4.5663341498561842E-4</v>
      </c>
      <c r="G143" s="20">
        <f t="shared" si="20"/>
        <v>-0.45663341498561844</v>
      </c>
      <c r="H143" s="1">
        <f t="shared" si="22"/>
        <v>3.8613005059607889E-5</v>
      </c>
      <c r="I143" s="8">
        <f t="shared" si="24"/>
        <v>18.998395346890788</v>
      </c>
      <c r="J143" s="8">
        <f t="shared" si="25"/>
        <v>28.929859601743257</v>
      </c>
    </row>
    <row r="144" spans="1:10" x14ac:dyDescent="0.2">
      <c r="A144" s="8">
        <f t="shared" si="23"/>
        <v>10.583333333333339</v>
      </c>
      <c r="B144" s="9">
        <f t="shared" si="17"/>
        <v>231.59503023330967</v>
      </c>
      <c r="C144" s="9">
        <f t="shared" si="18"/>
        <v>603.81455963147187</v>
      </c>
      <c r="D144" s="48">
        <f t="shared" si="16"/>
        <v>231.59503023330967</v>
      </c>
      <c r="E144" s="8">
        <f t="shared" si="19"/>
        <v>15.43108726458928</v>
      </c>
      <c r="F144" s="32">
        <f t="shared" si="21"/>
        <v>-4.5836164752061776E-4</v>
      </c>
      <c r="G144" s="20">
        <f t="shared" si="20"/>
        <v>-0.45836164752061775</v>
      </c>
      <c r="H144" s="1">
        <f t="shared" si="22"/>
        <v>3.8804986525418773E-5</v>
      </c>
      <c r="I144" s="8">
        <f t="shared" si="24"/>
        <v>19.334224928063634</v>
      </c>
      <c r="J144" s="8">
        <f t="shared" si="25"/>
        <v>29.05161154975147</v>
      </c>
    </row>
    <row r="145" spans="1:10" x14ac:dyDescent="0.2">
      <c r="A145" s="8">
        <f t="shared" si="23"/>
        <v>10.666666666666673</v>
      </c>
      <c r="B145" s="9">
        <f t="shared" si="17"/>
        <v>237.44609761882148</v>
      </c>
      <c r="C145" s="9">
        <f t="shared" si="18"/>
        <v>612.54784571514585</v>
      </c>
      <c r="D145" s="48">
        <f t="shared" ref="D145:D208" si="26">B145</f>
        <v>237.44609761882148</v>
      </c>
      <c r="E145" s="8">
        <f t="shared" si="19"/>
        <v>15.509639922968379</v>
      </c>
      <c r="F145" s="32">
        <f t="shared" si="21"/>
        <v>-4.6010289822555935E-4</v>
      </c>
      <c r="G145" s="20">
        <f t="shared" si="20"/>
        <v>-0.46010289822555933</v>
      </c>
      <c r="H145" s="1">
        <f t="shared" si="22"/>
        <v>3.899768914934947E-5</v>
      </c>
      <c r="I145" s="8">
        <f t="shared" si="24"/>
        <v>19.67311997686323</v>
      </c>
      <c r="J145" s="8">
        <f t="shared" si="25"/>
        <v>29.169638132366536</v>
      </c>
    </row>
    <row r="146" spans="1:10" x14ac:dyDescent="0.2">
      <c r="A146" s="8">
        <f t="shared" si="23"/>
        <v>10.750000000000007</v>
      </c>
      <c r="B146" s="9">
        <f t="shared" ref="B146:B209" si="27">B145+((I145+dp_dy*(1+EXP(-(ABS(E145)-displ)/9*sharpness))^(-alpha)/(H145*rho))/H145*SIN(H145*time_step*3600)-J145/H145*COS(H145*time_step*3600)-dp_dy*(1+EXP(-(ABS(E145)-displ)/9*sharpness))^(-alpha)*time_step*3600/(H145*rho)+J145/H145)/1000</f>
        <v>243.39929070021321</v>
      </c>
      <c r="C146" s="9">
        <f t="shared" ref="C146:C209" si="28">C145+((I145+dp_dy*(1+EXP(-(ABS(E145)-displ)/9*sharpness))^(-alpha)/(H145*rho))/H145*COS(H145*time_step*3600)+J145/H145*SIN(H145*time_step*3600)-(I145+dp_dy*(1+EXP(-(ABS(E145)-displ)/9*sharpness))^(-alpha)/(H145*rho))/H145)/1000</f>
        <v>621.31597196522296</v>
      </c>
      <c r="D146" s="48">
        <f t="shared" si="26"/>
        <v>243.39929070021321</v>
      </c>
      <c r="E146" s="8">
        <f t="shared" ref="E146:E209" si="29">360*(init_km_from_eq+C146)/(2*PI()*6.37*10^3)</f>
        <v>15.588505955679096</v>
      </c>
      <c r="F146" s="32">
        <f t="shared" si="21"/>
        <v>-4.6185702734936169E-4</v>
      </c>
      <c r="G146" s="20">
        <f t="shared" ref="G146:G209" si="30">F146*10^5/100</f>
        <v>-0.46185702734936174</v>
      </c>
      <c r="H146" s="1">
        <f t="shared" si="22"/>
        <v>3.9191086790566898E-5</v>
      </c>
      <c r="I146" s="8">
        <f t="shared" si="24"/>
        <v>20.015056638785993</v>
      </c>
      <c r="J146" s="8">
        <f t="shared" si="25"/>
        <v>29.283870129644384</v>
      </c>
    </row>
    <row r="147" spans="1:10" x14ac:dyDescent="0.2">
      <c r="A147" s="8">
        <f t="shared" si="23"/>
        <v>10.833333333333341</v>
      </c>
      <c r="B147" s="9">
        <f t="shared" si="27"/>
        <v>249.45551817064154</v>
      </c>
      <c r="C147" s="9">
        <f t="shared" si="28"/>
        <v>630.11778956441844</v>
      </c>
      <c r="D147" s="48">
        <f t="shared" si="26"/>
        <v>249.45551817064154</v>
      </c>
      <c r="E147" s="8">
        <f t="shared" si="29"/>
        <v>15.667675029537477</v>
      </c>
      <c r="F147" s="32">
        <f t="shared" ref="F147:F210" si="31">dp_dy*(1+EXP(-(ABS(E146)-displ)/9*sharpness))^(-alpha)</f>
        <v>-4.6362388860855716E-4</v>
      </c>
      <c r="G147" s="20">
        <f t="shared" si="30"/>
        <v>-0.46362388860855719</v>
      </c>
      <c r="H147" s="1">
        <f t="shared" ref="H147:H210" si="32">2*7.292*10^(-5)*SIN(E147*PI()/180)</f>
        <v>3.938515287497678E-5</v>
      </c>
      <c r="I147" s="8">
        <f t="shared" si="24"/>
        <v>20.360009436230804</v>
      </c>
      <c r="J147" s="8">
        <f t="shared" si="25"/>
        <v>29.394237909683827</v>
      </c>
    </row>
    <row r="148" spans="1:10" x14ac:dyDescent="0.2">
      <c r="A148" s="8">
        <f t="shared" si="23"/>
        <v>10.916666666666675</v>
      </c>
      <c r="B148" s="9">
        <f t="shared" si="27"/>
        <v>255.61568083206953</v>
      </c>
      <c r="C148" s="9">
        <f t="shared" si="28"/>
        <v>638.9521287479148</v>
      </c>
      <c r="D148" s="48">
        <f t="shared" si="26"/>
        <v>255.61568083206953</v>
      </c>
      <c r="E148" s="8">
        <f t="shared" si="29"/>
        <v>15.747136622944291</v>
      </c>
      <c r="F148" s="32">
        <f t="shared" si="31"/>
        <v>-4.6540332905053967E-4</v>
      </c>
      <c r="G148" s="20">
        <f t="shared" si="30"/>
        <v>-0.46540332905053966</v>
      </c>
      <c r="H148" s="1">
        <f t="shared" si="32"/>
        <v>3.9579860394259096E-5</v>
      </c>
      <c r="I148" s="8">
        <f t="shared" si="24"/>
        <v>20.707951235522209</v>
      </c>
      <c r="J148" s="8">
        <f t="shared" si="25"/>
        <v>29.500671458316667</v>
      </c>
    </row>
    <row r="149" spans="1:10" x14ac:dyDescent="0.2">
      <c r="A149" s="8">
        <f t="shared" si="23"/>
        <v>11.000000000000009</v>
      </c>
      <c r="B149" s="9">
        <f t="shared" si="27"/>
        <v>261.88067109353869</v>
      </c>
      <c r="C149" s="9">
        <f t="shared" si="28"/>
        <v>647.81779869330478</v>
      </c>
      <c r="D149" s="48">
        <f t="shared" si="26"/>
        <v>261.88067109353869</v>
      </c>
      <c r="E149" s="8">
        <f t="shared" si="29"/>
        <v>15.826880024895125</v>
      </c>
      <c r="F149" s="32">
        <f t="shared" si="31"/>
        <v>-4.6719518891754486E-4</v>
      </c>
      <c r="G149" s="20">
        <f t="shared" si="30"/>
        <v>-0.4671951889175448</v>
      </c>
      <c r="H149" s="1">
        <f t="shared" si="32"/>
        <v>3.9775181905131269E-5</v>
      </c>
      <c r="I149" s="8">
        <f t="shared" si="24"/>
        <v>21.058853214262321</v>
      </c>
      <c r="J149" s="8">
        <f t="shared" si="25"/>
        <v>29.603100410084483</v>
      </c>
    </row>
    <row r="150" spans="1:10" x14ac:dyDescent="0.2">
      <c r="A150" s="8">
        <f t="shared" si="23"/>
        <v>11.083333333333343</v>
      </c>
      <c r="B150" s="9">
        <f t="shared" si="27"/>
        <v>268.25137245970353</v>
      </c>
      <c r="C150" s="9">
        <f t="shared" si="28"/>
        <v>656.71358742002155</v>
      </c>
      <c r="D150" s="48">
        <f t="shared" si="26"/>
        <v>268.25137245970353</v>
      </c>
      <c r="E150" s="8">
        <f t="shared" si="29"/>
        <v>15.906894334075803</v>
      </c>
      <c r="F150" s="32">
        <f t="shared" si="31"/>
        <v>-4.6899930151153931E-4</v>
      </c>
      <c r="G150" s="20">
        <f t="shared" si="30"/>
        <v>-0.46899930151153929</v>
      </c>
      <c r="H150" s="1">
        <f t="shared" si="32"/>
        <v>3.9971089528846014E-5</v>
      </c>
      <c r="I150" s="8">
        <f t="shared" si="24"/>
        <v>21.412684829057099</v>
      </c>
      <c r="J150" s="8">
        <f t="shared" si="25"/>
        <v>29.701454080515663</v>
      </c>
    </row>
    <row r="151" spans="1:10" x14ac:dyDescent="0.2">
      <c r="A151" s="8">
        <f t="shared" si="23"/>
        <v>11.166666666666677</v>
      </c>
      <c r="B151" s="9">
        <f t="shared" si="27"/>
        <v>274.72865900974506</v>
      </c>
      <c r="C151" s="9">
        <f t="shared" si="28"/>
        <v>665.63826169864979</v>
      </c>
      <c r="D151" s="48">
        <f t="shared" si="26"/>
        <v>274.72865900974506</v>
      </c>
      <c r="E151" s="8">
        <f t="shared" si="29"/>
        <v>15.987168458046661</v>
      </c>
      <c r="F151" s="32">
        <f t="shared" si="31"/>
        <v>-4.708154930602089E-4</v>
      </c>
      <c r="G151" s="20">
        <f t="shared" si="30"/>
        <v>-0.47081549306020887</v>
      </c>
      <c r="H151" s="1">
        <f t="shared" si="32"/>
        <v>4.016755495093141E-5</v>
      </c>
      <c r="I151" s="8">
        <f t="shared" ref="I151:I214" si="33">(I150+dp_dy*(1+EXP(-(ABS(E150)-displ)/9*sharpness))^(-alpha)/(H150*rho))*COS(H150*time_step*3600)+J150*SIN(H150*time_step*3600)-dp_dy*(1+EXP(-(ABS(E150)-displ)/9*sharpness))^(-alpha)/(H150*rho)</f>
        <v>21.769413783663939</v>
      </c>
      <c r="J151" s="8">
        <f t="shared" ref="J151:J214" si="34">-(I150+dp_dy*(1+EXP(-(ABS(E150)-displ)/9*sharpness))^(-alpha)/(H150*rho))*SIN(H150*time_step*3600)+J150*COS(H150*time_step*3600)</f>
        <v>29.795661499715116</v>
      </c>
    </row>
    <row r="152" spans="1:10" x14ac:dyDescent="0.2">
      <c r="A152" s="8">
        <f t="shared" si="23"/>
        <v>11.250000000000011</v>
      </c>
      <c r="B152" s="9">
        <f t="shared" si="27"/>
        <v>281.31339486679906</v>
      </c>
      <c r="C152" s="9">
        <f t="shared" si="28"/>
        <v>674.59056697051096</v>
      </c>
      <c r="D152" s="48">
        <f t="shared" si="26"/>
        <v>281.31339486679906</v>
      </c>
      <c r="E152" s="8">
        <f t="shared" si="29"/>
        <v>16.067691112519245</v>
      </c>
      <c r="F152" s="32">
        <f t="shared" si="31"/>
        <v>-4.7264358258423961E-4</v>
      </c>
      <c r="G152" s="20">
        <f t="shared" si="30"/>
        <v>-0.47264358258423961</v>
      </c>
      <c r="H152" s="1">
        <f t="shared" si="32"/>
        <v>4.0364549421180191E-5</v>
      </c>
      <c r="I152" s="8">
        <f t="shared" si="33"/>
        <v>22.129005997608935</v>
      </c>
      <c r="J152" s="8">
        <f t="shared" si="34"/>
        <v>29.885651447277709</v>
      </c>
    </row>
    <row r="153" spans="1:10" x14ac:dyDescent="0.2">
      <c r="A153" s="8">
        <f t="shared" si="23"/>
        <v>11.333333333333345</v>
      </c>
      <c r="B153" s="9">
        <f t="shared" si="27"/>
        <v>288.00643365804609</v>
      </c>
      <c r="C153" s="9">
        <f t="shared" si="28"/>
        <v>683.56922727792312</v>
      </c>
      <c r="D153" s="48">
        <f t="shared" si="26"/>
        <v>288.00643365804609</v>
      </c>
      <c r="E153" s="8">
        <f t="shared" si="29"/>
        <v>16.148450820729035</v>
      </c>
      <c r="F153" s="32">
        <f t="shared" si="31"/>
        <v>-4.7448338176608916E-4</v>
      </c>
      <c r="G153" s="20">
        <f t="shared" si="30"/>
        <v>-0.47448338176608912</v>
      </c>
      <c r="H153" s="1">
        <f t="shared" si="32"/>
        <v>4.0562043753895596E-5</v>
      </c>
      <c r="I153" s="8">
        <f t="shared" si="33"/>
        <v>22.491425575323465</v>
      </c>
      <c r="J153" s="8">
        <f t="shared" si="34"/>
        <v>29.971352488535107</v>
      </c>
    </row>
    <row r="154" spans="1:10" x14ac:dyDescent="0.2">
      <c r="A154" s="8">
        <f t="shared" si="23"/>
        <v>11.416666666666679</v>
      </c>
      <c r="B154" s="9">
        <f t="shared" si="27"/>
        <v>294.80861796562704</v>
      </c>
      <c r="C154" s="9">
        <f t="shared" si="28"/>
        <v>692.57294520553603</v>
      </c>
      <c r="D154" s="48">
        <f t="shared" si="26"/>
        <v>294.80861796562704</v>
      </c>
      <c r="E154" s="8">
        <f t="shared" si="29"/>
        <v>16.229435912907761</v>
      </c>
      <c r="F154" s="32">
        <f t="shared" si="31"/>
        <v>-4.7633469482046101E-4</v>
      </c>
      <c r="G154" s="20">
        <f t="shared" si="30"/>
        <v>-0.47633469482046104</v>
      </c>
      <c r="H154" s="1">
        <f t="shared" si="32"/>
        <v>4.0760008328400865E-5</v>
      </c>
      <c r="I154" s="8">
        <f t="shared" si="33"/>
        <v>22.856634775851035</v>
      </c>
      <c r="J154" s="8">
        <f t="shared" si="34"/>
        <v>30.052693012144289</v>
      </c>
    </row>
    <row r="155" spans="1:10" x14ac:dyDescent="0.2">
      <c r="A155" s="8">
        <f t="shared" si="23"/>
        <v>11.500000000000012</v>
      </c>
      <c r="B155" s="9">
        <f t="shared" si="27"/>
        <v>301.72077876856378</v>
      </c>
      <c r="C155" s="9">
        <f t="shared" si="28"/>
        <v>701.60040183314436</v>
      </c>
      <c r="D155" s="48">
        <f t="shared" si="26"/>
        <v>301.72077876856378</v>
      </c>
      <c r="E155" s="8">
        <f t="shared" si="29"/>
        <v>16.310634525858998</v>
      </c>
      <c r="F155" s="32">
        <f t="shared" si="31"/>
        <v>-4.7819731836669019E-4</v>
      </c>
      <c r="G155" s="20">
        <f t="shared" si="30"/>
        <v>-0.47819731836669022</v>
      </c>
      <c r="H155" s="1">
        <f t="shared" si="32"/>
        <v>4.0958413089819509E-5</v>
      </c>
      <c r="I155" s="8">
        <f t="shared" si="33"/>
        <v>23.224593983176625</v>
      </c>
      <c r="J155" s="8">
        <f t="shared" si="34"/>
        <v>30.129601269024363</v>
      </c>
    </row>
    <row r="156" spans="1:10" x14ac:dyDescent="0.2">
      <c r="A156" s="8">
        <f t="shared" si="23"/>
        <v>11.583333333333346</v>
      </c>
      <c r="B156" s="9">
        <f t="shared" si="27"/>
        <v>308.74373487587798</v>
      </c>
      <c r="C156" s="9">
        <f t="shared" si="28"/>
        <v>710.65025670038551</v>
      </c>
      <c r="D156" s="48">
        <f t="shared" si="26"/>
        <v>308.74373487587798</v>
      </c>
      <c r="E156" s="8">
        <f t="shared" si="29"/>
        <v>16.392034602640603</v>
      </c>
      <c r="F156" s="32">
        <f t="shared" si="31"/>
        <v>-4.8007104130326793E-4</v>
      </c>
      <c r="G156" s="20">
        <f t="shared" si="30"/>
        <v>-0.48007104130326794</v>
      </c>
      <c r="H156" s="1">
        <f t="shared" si="32"/>
        <v>4.1157227550133202E-5</v>
      </c>
      <c r="I156" s="8">
        <f t="shared" si="33"/>
        <v>23.595261677232003</v>
      </c>
      <c r="J156" s="8">
        <f t="shared" si="34"/>
        <v>30.20200541264677</v>
      </c>
    </row>
    <row r="157" spans="1:10" x14ac:dyDescent="0.2">
      <c r="A157" s="8">
        <f t="shared" si="23"/>
        <v>11.66666666666668</v>
      </c>
      <c r="B157" s="9">
        <f t="shared" si="27"/>
        <v>315.87829235112167</v>
      </c>
      <c r="C157" s="9">
        <f t="shared" si="28"/>
        <v>719.72114778372816</v>
      </c>
      <c r="D157" s="48">
        <f t="shared" si="26"/>
        <v>315.87829235112167</v>
      </c>
      <c r="E157" s="8">
        <f t="shared" si="29"/>
        <v>16.473623892357775</v>
      </c>
      <c r="F157" s="32">
        <f t="shared" si="31"/>
        <v>-4.8195564468472542E-4</v>
      </c>
      <c r="G157" s="20">
        <f t="shared" si="30"/>
        <v>-0.4819556446847254</v>
      </c>
      <c r="H157" s="1">
        <f t="shared" si="32"/>
        <v>4.1356420789524483E-5</v>
      </c>
      <c r="I157" s="8">
        <f t="shared" si="33"/>
        <v>23.968594405631606</v>
      </c>
      <c r="J157" s="8">
        <f t="shared" si="34"/>
        <v>30.269833540682207</v>
      </c>
    </row>
    <row r="158" spans="1:10" x14ac:dyDescent="0.2">
      <c r="A158" s="8">
        <f t="shared" si="23"/>
        <v>11.750000000000014</v>
      </c>
      <c r="B158" s="9">
        <f t="shared" si="27"/>
        <v>323.12524392854414</v>
      </c>
      <c r="C158" s="9">
        <f t="shared" si="28"/>
        <v>728.81169148615754</v>
      </c>
      <c r="D158" s="48">
        <f t="shared" si="26"/>
        <v>323.12524392854414</v>
      </c>
      <c r="E158" s="8">
        <f t="shared" si="29"/>
        <v>16.555389950070246</v>
      </c>
      <c r="F158" s="32">
        <f t="shared" si="31"/>
        <v>-4.838509016011173E-4</v>
      </c>
      <c r="G158" s="20">
        <f t="shared" si="30"/>
        <v>-0.48385090160111732</v>
      </c>
      <c r="H158" s="1">
        <f t="shared" si="32"/>
        <v>4.1555961458010772E-5</v>
      </c>
      <c r="I158" s="8">
        <f t="shared" si="33"/>
        <v>24.344546756194838</v>
      </c>
      <c r="J158" s="8">
        <f t="shared" si="34"/>
        <v>30.333013738005853</v>
      </c>
    </row>
    <row r="159" spans="1:10" x14ac:dyDescent="0.2">
      <c r="A159" s="8">
        <f t="shared" si="23"/>
        <v>11.833333333333348</v>
      </c>
      <c r="B159" s="9">
        <f t="shared" si="27"/>
        <v>330.48536842114225</v>
      </c>
      <c r="C159" s="9">
        <f t="shared" si="28"/>
        <v>737.92048263996764</v>
      </c>
      <c r="D159" s="48">
        <f t="shared" si="26"/>
        <v>330.48536842114225</v>
      </c>
      <c r="E159" s="8">
        <f t="shared" si="29"/>
        <v>16.637320136817404</v>
      </c>
      <c r="F159" s="32">
        <f t="shared" si="31"/>
        <v>-4.8575657706034081E-4</v>
      </c>
      <c r="G159" s="20">
        <f t="shared" si="30"/>
        <v>-0.48575657706034081</v>
      </c>
      <c r="H159" s="1">
        <f t="shared" si="32"/>
        <v>4.1755817777376702E-5</v>
      </c>
      <c r="I159" s="8">
        <f t="shared" si="33"/>
        <v>24.72307133031164</v>
      </c>
      <c r="J159" s="8">
        <f t="shared" si="34"/>
        <v>30.391474121060543</v>
      </c>
    </row>
    <row r="160" spans="1:10" x14ac:dyDescent="0.2">
      <c r="A160" s="8">
        <f t="shared" si="23"/>
        <v>11.916666666666682</v>
      </c>
      <c r="B160" s="9">
        <f t="shared" si="27"/>
        <v>337.95943012085348</v>
      </c>
      <c r="C160" s="9">
        <f t="shared" si="28"/>
        <v>747.04609452306454</v>
      </c>
      <c r="D160" s="48">
        <f t="shared" si="26"/>
        <v>337.95943012085348</v>
      </c>
      <c r="E160" s="8">
        <f t="shared" si="29"/>
        <v>16.719401619764955</v>
      </c>
      <c r="F160" s="32">
        <f t="shared" si="31"/>
        <v>-4.8767242787353779E-4</v>
      </c>
      <c r="G160" s="20">
        <f t="shared" si="30"/>
        <v>-0.48767242787353782</v>
      </c>
      <c r="H160" s="1">
        <f t="shared" si="32"/>
        <v>4.1955957543411248E-5</v>
      </c>
      <c r="I160" s="8">
        <f t="shared" si="33"/>
        <v>25.104118717209296</v>
      </c>
      <c r="J160" s="8">
        <f t="shared" si="34"/>
        <v>30.445142883575688</v>
      </c>
    </row>
    <row r="161" spans="1:10" x14ac:dyDescent="0.2">
      <c r="A161" s="8">
        <f t="shared" si="23"/>
        <v>12.000000000000016</v>
      </c>
      <c r="B161" s="9">
        <f t="shared" si="27"/>
        <v>345.54817819117267</v>
      </c>
      <c r="C161" s="9">
        <f t="shared" si="28"/>
        <v>756.1870788891888</v>
      </c>
      <c r="D161" s="48">
        <f t="shared" si="26"/>
        <v>345.54817819117267</v>
      </c>
      <c r="E161" s="8">
        <f t="shared" si="29"/>
        <v>16.801621372476728</v>
      </c>
      <c r="F161" s="32">
        <f t="shared" si="31"/>
        <v>-4.8959820254383397E-4</v>
      </c>
      <c r="G161" s="20">
        <f t="shared" si="30"/>
        <v>-0.48959820254383396</v>
      </c>
      <c r="H161" s="1">
        <f t="shared" si="32"/>
        <v>4.2156348128455819E-5</v>
      </c>
      <c r="I161" s="8">
        <f t="shared" si="33"/>
        <v>25.48763746917939</v>
      </c>
      <c r="J161" s="8">
        <f t="shared" si="34"/>
        <v>30.493948343637605</v>
      </c>
    </row>
    <row r="162" spans="1:10" x14ac:dyDescent="0.2">
      <c r="A162" s="8">
        <f t="shared" si="23"/>
        <v>12.08333333333335</v>
      </c>
      <c r="B162" s="9">
        <f t="shared" si="27"/>
        <v>353.25234605248892</v>
      </c>
      <c r="C162" s="9">
        <f t="shared" si="28"/>
        <v>765.34196601246072</v>
      </c>
      <c r="D162" s="48">
        <f t="shared" si="26"/>
        <v>353.25234605248892</v>
      </c>
      <c r="E162" s="8">
        <f t="shared" si="29"/>
        <v>16.883966175315368</v>
      </c>
      <c r="F162" s="32">
        <f t="shared" si="31"/>
        <v>-4.915336411586708E-4</v>
      </c>
      <c r="G162" s="20">
        <f t="shared" si="30"/>
        <v>-0.49153364115867076</v>
      </c>
      <c r="H162" s="1">
        <f t="shared" si="32"/>
        <v>4.2356956484270299E-5</v>
      </c>
      <c r="I162" s="8">
        <f t="shared" si="33"/>
        <v>25.873574077824756</v>
      </c>
      <c r="J162" s="8">
        <f t="shared" si="34"/>
        <v>30.537818992104903</v>
      </c>
    </row>
    <row r="163" spans="1:10" x14ac:dyDescent="0.2">
      <c r="A163" s="8">
        <f t="shared" si="23"/>
        <v>12.166666666666684</v>
      </c>
      <c r="B163" s="9">
        <f t="shared" si="27"/>
        <v>361.07265076045707</v>
      </c>
      <c r="C163" s="9">
        <f t="shared" si="28"/>
        <v>774.50926474665118</v>
      </c>
      <c r="D163" s="48">
        <f t="shared" si="26"/>
        <v>361.07265076045707</v>
      </c>
      <c r="E163" s="8">
        <f t="shared" si="29"/>
        <v>16.966422615975453</v>
      </c>
      <c r="F163" s="32">
        <f t="shared" si="31"/>
        <v>-4.9347847528599263E-4</v>
      </c>
      <c r="G163" s="20">
        <f t="shared" si="30"/>
        <v>-0.49347847528599259</v>
      </c>
      <c r="H163" s="1">
        <f t="shared" si="32"/>
        <v>4.2557749145222282E-5</v>
      </c>
      <c r="I163" s="8">
        <f t="shared" si="33"/>
        <v>26.261872951387165</v>
      </c>
      <c r="J163" s="8">
        <f t="shared" si="34"/>
        <v>30.576683542360257</v>
      </c>
    </row>
    <row r="164" spans="1:10" x14ac:dyDescent="0.2">
      <c r="A164" s="8">
        <f t="shared" si="23"/>
        <v>12.250000000000018</v>
      </c>
      <c r="B164" s="9">
        <f t="shared" si="27"/>
        <v>369.00979237773834</v>
      </c>
      <c r="C164" s="9">
        <f t="shared" si="28"/>
        <v>783.68746259957675</v>
      </c>
      <c r="D164" s="48">
        <f t="shared" si="26"/>
        <v>369.00979237773834</v>
      </c>
      <c r="E164" s="8">
        <f t="shared" si="29"/>
        <v>17.04897709015264</v>
      </c>
      <c r="F164" s="32">
        <f t="shared" si="31"/>
        <v>-4.9543242787456474E-4</v>
      </c>
      <c r="G164" s="20">
        <f t="shared" si="30"/>
        <v>-0.49543242787456471</v>
      </c>
      <c r="H164" s="1">
        <f t="shared" si="32"/>
        <v>4.2758692231806232E-5</v>
      </c>
      <c r="I164" s="8">
        <f t="shared" si="33"/>
        <v>26.652476393217192</v>
      </c>
      <c r="J164" s="8">
        <f t="shared" si="34"/>
        <v>30.610470981387824</v>
      </c>
    </row>
    <row r="165" spans="1:10" x14ac:dyDescent="0.2">
      <c r="A165" s="8">
        <f t="shared" si="23"/>
        <v>12.333333333333352</v>
      </c>
      <c r="B165" s="9">
        <f t="shared" si="27"/>
        <v>377.06445333946118</v>
      </c>
      <c r="C165" s="9">
        <f t="shared" si="28"/>
        <v>792.87502582301568</v>
      </c>
      <c r="D165" s="48">
        <f t="shared" si="26"/>
        <v>377.06445333946118</v>
      </c>
      <c r="E165" s="8">
        <f t="shared" si="29"/>
        <v>17.131615802352428</v>
      </c>
      <c r="F165" s="32">
        <f t="shared" si="31"/>
        <v>-4.9739521315868447E-4</v>
      </c>
      <c r="G165" s="20">
        <f t="shared" si="30"/>
        <v>-0.49739521315868446</v>
      </c>
      <c r="H165" s="1">
        <f t="shared" si="32"/>
        <v>4.2959751454497816E-5</v>
      </c>
      <c r="I165" s="8">
        <f t="shared" si="33"/>
        <v>27.04532458144848</v>
      </c>
      <c r="J165" s="8">
        <f t="shared" si="34"/>
        <v>30.639110622162988</v>
      </c>
    </row>
    <row r="166" spans="1:10" x14ac:dyDescent="0.2">
      <c r="A166" s="8">
        <f t="shared" si="23"/>
        <v>12.416666666666686</v>
      </c>
      <c r="B166" s="9">
        <f t="shared" si="27"/>
        <v>385.23729781277353</v>
      </c>
      <c r="C166" s="9">
        <f t="shared" si="28"/>
        <v>802.07039951853494</v>
      </c>
      <c r="D166" s="48">
        <f t="shared" si="26"/>
        <v>385.23729781277353</v>
      </c>
      <c r="E166" s="8">
        <f t="shared" si="29"/>
        <v>17.214324766842047</v>
      </c>
      <c r="F166" s="32">
        <f t="shared" si="31"/>
        <v>-4.9936653656757434E-4</v>
      </c>
      <c r="G166" s="20">
        <f t="shared" si="30"/>
        <v>-0.49936653656757435</v>
      </c>
      <c r="H166" s="1">
        <f t="shared" si="32"/>
        <v>4.3160892117949284E-5</v>
      </c>
      <c r="I166" s="8">
        <f t="shared" si="33"/>
        <v>27.440355549939216</v>
      </c>
      <c r="J166" s="8">
        <f t="shared" si="34"/>
        <v>30.662532157338905</v>
      </c>
    </row>
    <row r="167" spans="1:10" x14ac:dyDescent="0.2">
      <c r="A167" s="8">
        <f t="shared" si="23"/>
        <v>12.50000000000002</v>
      </c>
      <c r="B167" s="9">
        <f t="shared" si="27"/>
        <v>393.52897105087601</v>
      </c>
      <c r="C167" s="9">
        <f t="shared" si="28"/>
        <v>811.27200775961626</v>
      </c>
      <c r="D167" s="48">
        <f t="shared" si="26"/>
        <v>393.52897105087601</v>
      </c>
      <c r="E167" s="8">
        <f t="shared" si="29"/>
        <v>17.297089808748915</v>
      </c>
      <c r="F167" s="32">
        <f t="shared" si="31"/>
        <v>-5.0134609463973394E-4</v>
      </c>
      <c r="G167" s="20">
        <f t="shared" si="30"/>
        <v>-0.5013460946397339</v>
      </c>
      <c r="H167" s="1">
        <f t="shared" si="32"/>
        <v>4.3362079125530939E-5</v>
      </c>
      <c r="I167" s="8">
        <f t="shared" si="33"/>
        <v>27.837505170544159</v>
      </c>
      <c r="J167" s="8">
        <f t="shared" si="34"/>
        <v>30.680665714211681</v>
      </c>
    </row>
    <row r="168" spans="1:10" x14ac:dyDescent="0.2">
      <c r="A168" s="8">
        <f t="shared" si="23"/>
        <v>12.583333333333353</v>
      </c>
      <c r="B168" s="9">
        <f t="shared" si="27"/>
        <v>401.94009874194472</v>
      </c>
      <c r="C168" s="9">
        <f t="shared" si="28"/>
        <v>820.4782537304601</v>
      </c>
      <c r="D168" s="48">
        <f t="shared" si="26"/>
        <v>401.94009874194472</v>
      </c>
      <c r="E168" s="8">
        <f t="shared" si="29"/>
        <v>17.379896565309146</v>
      </c>
      <c r="F168" s="32">
        <f t="shared" si="31"/>
        <v>-5.0333357494253674E-4</v>
      </c>
      <c r="G168" s="20">
        <f t="shared" si="30"/>
        <v>-0.50333357494253672</v>
      </c>
      <c r="H168" s="1">
        <f t="shared" si="32"/>
        <v>4.3563276984224012E-5</v>
      </c>
      <c r="I168" s="8">
        <f t="shared" si="33"/>
        <v>28.236707136780989</v>
      </c>
      <c r="J168" s="8">
        <f t="shared" si="34"/>
        <v>30.69344191094352</v>
      </c>
    </row>
    <row r="169" spans="1:10" x14ac:dyDescent="0.2">
      <c r="A169" s="8">
        <f t="shared" si="23"/>
        <v>12.666666666666687</v>
      </c>
      <c r="B169" s="9">
        <f t="shared" si="27"/>
        <v>410.47128635337162</v>
      </c>
      <c r="C169" s="9">
        <f t="shared" si="28"/>
        <v>829.68751988184283</v>
      </c>
      <c r="D169" s="48">
        <f t="shared" si="26"/>
        <v>410.47128635337162</v>
      </c>
      <c r="E169" s="8">
        <f t="shared" si="29"/>
        <v>17.462730487269415</v>
      </c>
      <c r="F169" s="32">
        <f t="shared" si="31"/>
        <v>-5.05328655997366E-4</v>
      </c>
      <c r="G169" s="20">
        <f t="shared" si="30"/>
        <v>-0.50532865599736598</v>
      </c>
      <c r="H169" s="1">
        <f t="shared" si="32"/>
        <v>4.3764449809869727E-5</v>
      </c>
      <c r="I169" s="8">
        <f t="shared" si="33"/>
        <v>28.637892948955113</v>
      </c>
      <c r="J169" s="8">
        <f t="shared" si="34"/>
        <v>30.700791914020574</v>
      </c>
    </row>
    <row r="170" spans="1:10" x14ac:dyDescent="0.2">
      <c r="A170" s="8">
        <f t="shared" ref="A170:A233" si="35">A169+time_step</f>
        <v>12.750000000000021</v>
      </c>
      <c r="B170" s="9">
        <f t="shared" si="27"/>
        <v>419.12311847176989</v>
      </c>
      <c r="C170" s="9">
        <f t="shared" si="28"/>
        <v>838.89816810439277</v>
      </c>
      <c r="D170" s="48">
        <f t="shared" si="26"/>
        <v>419.12311847176989</v>
      </c>
      <c r="E170" s="8">
        <f t="shared" si="29"/>
        <v>17.54557684044552</v>
      </c>
      <c r="F170" s="32">
        <f t="shared" si="31"/>
        <v>-5.0733100721057672E-4</v>
      </c>
      <c r="G170" s="20">
        <f t="shared" si="30"/>
        <v>-0.50733100721057678</v>
      </c>
      <c r="H170" s="1">
        <f t="shared" si="32"/>
        <v>4.3965561332779023E-5</v>
      </c>
      <c r="I170" s="8">
        <f t="shared" si="33"/>
        <v>29.040991900807267</v>
      </c>
      <c r="J170" s="8">
        <f t="shared" si="34"/>
        <v>30.70264749691944</v>
      </c>
    </row>
    <row r="171" spans="1:10" x14ac:dyDescent="0.2">
      <c r="A171" s="8">
        <f t="shared" si="35"/>
        <v>12.833333333333355</v>
      </c>
      <c r="B171" s="9">
        <f t="shared" si="27"/>
        <v>427.89615813921046</v>
      </c>
      <c r="C171" s="9">
        <f t="shared" si="28"/>
        <v>848.10853991964427</v>
      </c>
      <c r="D171" s="48">
        <f t="shared" si="26"/>
        <v>427.89615813921046</v>
      </c>
      <c r="E171" s="8">
        <f t="shared" si="29"/>
        <v>17.628420707440835</v>
      </c>
      <c r="F171" s="32">
        <f t="shared" si="31"/>
        <v>-5.0934028881058433E-4</v>
      </c>
      <c r="G171" s="20">
        <f t="shared" si="30"/>
        <v>-0.50934028881058435</v>
      </c>
      <c r="H171" s="1">
        <f t="shared" si="32"/>
        <v>4.4166574903707421E-5</v>
      </c>
      <c r="I171" s="8">
        <f t="shared" si="33"/>
        <v>29.445931067748404</v>
      </c>
      <c r="J171" s="8">
        <f t="shared" si="34"/>
        <v>30.698941099953618</v>
      </c>
    </row>
    <row r="172" spans="1:10" x14ac:dyDescent="0.2">
      <c r="A172" s="8">
        <f t="shared" si="35"/>
        <v>12.916666666666689</v>
      </c>
      <c r="B172" s="9">
        <f t="shared" si="27"/>
        <v>436.79094618617512</v>
      </c>
      <c r="C172" s="9">
        <f t="shared" si="28"/>
        <v>857.3169566892177</v>
      </c>
      <c r="D172" s="48">
        <f t="shared" si="26"/>
        <v>436.79094618617512</v>
      </c>
      <c r="E172" s="8">
        <f t="shared" si="29"/>
        <v>17.711246989527815</v>
      </c>
      <c r="F172" s="32">
        <f t="shared" si="31"/>
        <v>-5.1135615179137377E-4</v>
      </c>
      <c r="G172" s="20">
        <f t="shared" si="30"/>
        <v>-0.51135615179137373</v>
      </c>
      <c r="H172" s="1">
        <f t="shared" si="32"/>
        <v>4.4367453500198851E-5</v>
      </c>
      <c r="I172" s="8">
        <f t="shared" si="33"/>
        <v>29.852635296746325</v>
      </c>
      <c r="J172" s="8">
        <f t="shared" si="34"/>
        <v>30.689605891268283</v>
      </c>
    </row>
    <row r="173" spans="1:10" x14ac:dyDescent="0.2">
      <c r="A173" s="8">
        <f t="shared" si="35"/>
        <v>13.000000000000023</v>
      </c>
      <c r="B173" s="9">
        <f t="shared" si="27"/>
        <v>445.80800056173302</v>
      </c>
      <c r="C173" s="9">
        <f t="shared" si="28"/>
        <v>866.52171984246672</v>
      </c>
      <c r="D173" s="48">
        <f t="shared" si="26"/>
        <v>445.80800056173302</v>
      </c>
      <c r="E173" s="8">
        <f t="shared" si="29"/>
        <v>17.794040408695587</v>
      </c>
      <c r="F173" s="32">
        <f t="shared" si="31"/>
        <v>-5.1337823786273124E-4</v>
      </c>
      <c r="G173" s="20">
        <f t="shared" si="30"/>
        <v>-0.51337823786273129</v>
      </c>
      <c r="H173" s="1">
        <f t="shared" si="32"/>
        <v>4.4568159733302212E-5</v>
      </c>
      <c r="I173" s="8">
        <f t="shared" si="33"/>
        <v>30.261027197928442</v>
      </c>
      <c r="J173" s="8">
        <f t="shared" si="34"/>
        <v>30.674575828948999</v>
      </c>
    </row>
    <row r="174" spans="1:10" x14ac:dyDescent="0.2">
      <c r="A174" s="8">
        <f t="shared" si="35"/>
        <v>13.083333333333357</v>
      </c>
      <c r="B174" s="9">
        <f t="shared" si="27"/>
        <v>454.94781566146293</v>
      </c>
      <c r="C174" s="9">
        <f t="shared" si="28"/>
        <v>875.72111112291964</v>
      </c>
      <c r="D174" s="48">
        <f t="shared" si="26"/>
        <v>454.94781566146293</v>
      </c>
      <c r="E174" s="8">
        <f t="shared" si="29"/>
        <v>17.876785509866608</v>
      </c>
      <c r="F174" s="32">
        <f t="shared" si="31"/>
        <v>-5.1540617940749693E-4</v>
      </c>
      <c r="G174" s="20">
        <f t="shared" si="30"/>
        <v>-0.51540617940749689</v>
      </c>
      <c r="H174" s="1">
        <f t="shared" si="32"/>
        <v>4.4768655854664105E-5</v>
      </c>
      <c r="I174" s="8">
        <f t="shared" si="33"/>
        <v>30.671027137964813</v>
      </c>
      <c r="J174" s="8">
        <f t="shared" si="34"/>
        <v>30.653785724207008</v>
      </c>
    </row>
    <row r="175" spans="1:10" x14ac:dyDescent="0.2">
      <c r="A175" s="8">
        <f t="shared" si="35"/>
        <v>13.166666666666691</v>
      </c>
      <c r="B175" s="9">
        <f t="shared" si="27"/>
        <v>464.21086165366694</v>
      </c>
      <c r="C175" s="9">
        <f t="shared" si="28"/>
        <v>884.91339285383287</v>
      </c>
      <c r="D175" s="48">
        <f t="shared" si="26"/>
        <v>464.21086165366694</v>
      </c>
      <c r="E175" s="8">
        <f t="shared" si="29"/>
        <v>17.959466663285212</v>
      </c>
      <c r="F175" s="32">
        <f t="shared" si="31"/>
        <v>-5.1743959944613917E-4</v>
      </c>
      <c r="G175" s="20">
        <f t="shared" si="30"/>
        <v>-0.51743959944613915</v>
      </c>
      <c r="H175" s="1">
        <f t="shared" si="32"/>
        <v>4.4968903764000561E-5</v>
      </c>
      <c r="I175" s="8">
        <f t="shared" si="33"/>
        <v>31.082553235295187</v>
      </c>
      <c r="J175" s="8">
        <f t="shared" si="34"/>
        <v>30.627171305600708</v>
      </c>
    </row>
    <row r="176" spans="1:10" x14ac:dyDescent="0.2">
      <c r="A176" s="8">
        <f t="shared" si="35"/>
        <v>13.250000000000025</v>
      </c>
      <c r="B176" s="9">
        <f t="shared" si="27"/>
        <v>473.597583804436</v>
      </c>
      <c r="C176" s="9">
        <f t="shared" si="28"/>
        <v>894.09680822316102</v>
      </c>
      <c r="D176" s="48">
        <f t="shared" si="26"/>
        <v>473.597583804436</v>
      </c>
      <c r="E176" s="8">
        <f t="shared" si="29"/>
        <v>18.04206806708083</v>
      </c>
      <c r="F176" s="32">
        <f t="shared" si="31"/>
        <v>-5.1947811160895155E-4</v>
      </c>
      <c r="G176" s="20">
        <f t="shared" si="30"/>
        <v>-0.51947811160895152</v>
      </c>
      <c r="H176" s="1">
        <f t="shared" si="32"/>
        <v>4.5168865016950808E-5</v>
      </c>
      <c r="I176" s="8">
        <f t="shared" si="33"/>
        <v>31.495521357263346</v>
      </c>
      <c r="J176" s="8">
        <f t="shared" si="34"/>
        <v>30.594669284250077</v>
      </c>
    </row>
    <row r="177" spans="1:10" x14ac:dyDescent="0.2">
      <c r="A177" s="8">
        <f t="shared" si="35"/>
        <v>13.333333333333359</v>
      </c>
      <c r="B177" s="9">
        <f t="shared" si="27"/>
        <v>483.10840180215155</v>
      </c>
      <c r="C177" s="9">
        <f t="shared" si="28"/>
        <v>903.26958158823334</v>
      </c>
      <c r="D177" s="48">
        <f t="shared" si="26"/>
        <v>483.10840180215155</v>
      </c>
      <c r="E177" s="8">
        <f t="shared" si="29"/>
        <v>18.124573750008405</v>
      </c>
      <c r="F177" s="32">
        <f t="shared" si="31"/>
        <v>-5.2152132011617353E-4</v>
      </c>
      <c r="G177" s="20">
        <f t="shared" si="30"/>
        <v>-0.52152132011617358</v>
      </c>
      <c r="H177" s="1">
        <f t="shared" si="32"/>
        <v>4.536850083331486E-5</v>
      </c>
      <c r="I177" s="8">
        <f t="shared" si="33"/>
        <v>31.909845119221377</v>
      </c>
      <c r="J177" s="8">
        <f t="shared" si="34"/>
        <v>30.556217419997605</v>
      </c>
    </row>
    <row r="178" spans="1:10" x14ac:dyDescent="0.2">
      <c r="A178" s="8">
        <f t="shared" si="35"/>
        <v>13.416666666666693</v>
      </c>
      <c r="B178" s="9">
        <f t="shared" si="27"/>
        <v>492.74370908202144</v>
      </c>
      <c r="C178" s="9">
        <f t="shared" si="28"/>
        <v>912.42991880041473</v>
      </c>
      <c r="D178" s="48">
        <f t="shared" si="26"/>
        <v>492.74370908202144</v>
      </c>
      <c r="E178" s="8">
        <f t="shared" si="29"/>
        <v>18.20696757436863</v>
      </c>
      <c r="F178" s="32">
        <f t="shared" si="31"/>
        <v>-5.2356881976632988E-4</v>
      </c>
      <c r="G178" s="20">
        <f t="shared" si="30"/>
        <v>-0.52356881976632996</v>
      </c>
      <c r="H178" s="1">
        <f t="shared" si="32"/>
        <v>4.5567772105677502E-5</v>
      </c>
      <c r="I178" s="8">
        <f t="shared" si="33"/>
        <v>32.325435885665676</v>
      </c>
      <c r="J178" s="8">
        <f t="shared" si="34"/>
        <v>30.511754588466331</v>
      </c>
    </row>
    <row r="179" spans="1:10" x14ac:dyDescent="0.2">
      <c r="A179" s="8">
        <f t="shared" si="35"/>
        <v>13.500000000000027</v>
      </c>
      <c r="B179" s="9">
        <f t="shared" si="27"/>
        <v>502.50387215126926</v>
      </c>
      <c r="C179" s="9">
        <f t="shared" si="28"/>
        <v>921.57600755001192</v>
      </c>
      <c r="D179" s="48">
        <f t="shared" si="26"/>
        <v>502.50387215126926</v>
      </c>
      <c r="E179" s="8">
        <f t="shared" si="29"/>
        <v>18.289233239110231</v>
      </c>
      <c r="F179" s="32">
        <f t="shared" si="31"/>
        <v>-5.2562019593308917E-4</v>
      </c>
      <c r="G179" s="20">
        <f t="shared" si="30"/>
        <v>-0.52562019593308917</v>
      </c>
      <c r="H179" s="1">
        <f t="shared" si="32"/>
        <v>4.5766639408419612E-5</v>
      </c>
      <c r="I179" s="8">
        <f t="shared" si="33"/>
        <v>32.742202773465621</v>
      </c>
      <c r="J179" s="8">
        <f t="shared" si="34"/>
        <v>30.461220848962409</v>
      </c>
    </row>
    <row r="180" spans="1:10" x14ac:dyDescent="0.2">
      <c r="A180" s="8">
        <f t="shared" si="35"/>
        <v>13.583333333333361</v>
      </c>
      <c r="B180" s="9">
        <f t="shared" si="27"/>
        <v>512.38922991561537</v>
      </c>
      <c r="C180" s="9">
        <f t="shared" si="28"/>
        <v>930.70601773166914</v>
      </c>
      <c r="D180" s="48">
        <f t="shared" si="26"/>
        <v>512.38922991561537</v>
      </c>
      <c r="E180" s="8">
        <f t="shared" si="29"/>
        <v>18.371354283116577</v>
      </c>
      <c r="F180" s="32">
        <f t="shared" si="31"/>
        <v>-5.2767502457093125E-4</v>
      </c>
      <c r="G180" s="20">
        <f t="shared" si="30"/>
        <v>-0.52767502457093118</v>
      </c>
      <c r="H180" s="1">
        <f t="shared" si="32"/>
        <v>4.5965063007118414E-5</v>
      </c>
      <c r="I180" s="8">
        <f t="shared" si="33"/>
        <v>33.160052657244727</v>
      </c>
      <c r="J180" s="8">
        <f t="shared" si="34"/>
        <v>30.404557513166559</v>
      </c>
    </row>
    <row r="181" spans="1:10" x14ac:dyDescent="0.2">
      <c r="A181" s="8">
        <f t="shared" si="35"/>
        <v>13.666666666666694</v>
      </c>
      <c r="B181" s="9">
        <f t="shared" si="27"/>
        <v>522.40009300770123</v>
      </c>
      <c r="C181" s="9">
        <f t="shared" si="28"/>
        <v>939.81810183048242</v>
      </c>
      <c r="D181" s="48">
        <f t="shared" si="26"/>
        <v>522.40009300770123</v>
      </c>
      <c r="E181" s="8">
        <f t="shared" si="29"/>
        <v>18.453314088678631</v>
      </c>
      <c r="F181" s="32">
        <f t="shared" si="31"/>
        <v>-5.2973287222991675E-4</v>
      </c>
      <c r="G181" s="20">
        <f t="shared" si="30"/>
        <v>-0.52973287222991672</v>
      </c>
      <c r="H181" s="1">
        <f t="shared" si="32"/>
        <v>4.6163002868337192E-5</v>
      </c>
      <c r="I181" s="8">
        <f t="shared" si="33"/>
        <v>33.578890176972841</v>
      </c>
      <c r="J181" s="8">
        <f t="shared" si="34"/>
        <v>30.341707214555637</v>
      </c>
    </row>
    <row r="182" spans="1:10" x14ac:dyDescent="0.2">
      <c r="A182" s="8">
        <f t="shared" si="35"/>
        <v>13.750000000000028</v>
      </c>
      <c r="B182" s="9">
        <f t="shared" si="27"/>
        <v>532.53674311813211</v>
      </c>
      <c r="C182" s="9">
        <f t="shared" si="28"/>
        <v>948.9103953290421</v>
      </c>
      <c r="D182" s="48">
        <f t="shared" si="26"/>
        <v>532.53674311813211</v>
      </c>
      <c r="E182" s="8">
        <f t="shared" si="29"/>
        <v>18.535095885156135</v>
      </c>
      <c r="F182" s="32">
        <f t="shared" si="31"/>
        <v>-5.3179329607984101E-4</v>
      </c>
      <c r="G182" s="20">
        <f t="shared" si="30"/>
        <v>-0.53179329607984105</v>
      </c>
      <c r="H182" s="1">
        <f t="shared" si="32"/>
        <v>4.6360418669804768E-5</v>
      </c>
      <c r="I182" s="8">
        <f t="shared" si="33"/>
        <v>33.998617747826614</v>
      </c>
      <c r="J182" s="8">
        <f t="shared" si="34"/>
        <v>30.27261397849237</v>
      </c>
    </row>
    <row r="183" spans="1:10" x14ac:dyDescent="0.2">
      <c r="A183" s="8">
        <f t="shared" si="35"/>
        <v>13.833333333333362</v>
      </c>
      <c r="B183" s="9">
        <f t="shared" si="27"/>
        <v>542.79943232982475</v>
      </c>
      <c r="C183" s="9">
        <f t="shared" si="28"/>
        <v>957.98101713559311</v>
      </c>
      <c r="D183" s="48">
        <f t="shared" si="26"/>
        <v>542.79943232982475</v>
      </c>
      <c r="E183" s="8">
        <f t="shared" si="29"/>
        <v>18.616682752828776</v>
      </c>
      <c r="F183" s="32">
        <f t="shared" si="31"/>
        <v>-5.3385584394405696E-4</v>
      </c>
      <c r="G183" s="20">
        <f t="shared" si="30"/>
        <v>-0.53385584394405694</v>
      </c>
      <c r="H183" s="1">
        <f t="shared" si="32"/>
        <v>4.6557269810984598E-5</v>
      </c>
      <c r="I183" s="8">
        <f t="shared" si="33"/>
        <v>34.419135572373783</v>
      </c>
      <c r="J183" s="8">
        <f t="shared" si="34"/>
        <v>30.197223292918249</v>
      </c>
    </row>
    <row r="184" spans="1:10" x14ac:dyDescent="0.2">
      <c r="A184" s="8">
        <f t="shared" si="35"/>
        <v>13.916666666666696</v>
      </c>
      <c r="B184" s="9">
        <f t="shared" si="27"/>
        <v>553.18838245636687</v>
      </c>
      <c r="C184" s="9">
        <f t="shared" si="28"/>
        <v>967.02807003348551</v>
      </c>
      <c r="D184" s="48">
        <f t="shared" si="26"/>
        <v>553.18838245636687</v>
      </c>
      <c r="E184" s="8">
        <f t="shared" si="29"/>
        <v>18.698057626938795</v>
      </c>
      <c r="F184" s="32">
        <f t="shared" si="31"/>
        <v>-5.3592005434323754E-4</v>
      </c>
      <c r="G184" s="20">
        <f t="shared" si="30"/>
        <v>-0.53592005434323753</v>
      </c>
      <c r="H184" s="1">
        <f t="shared" si="32"/>
        <v>4.6753515424033001E-5</v>
      </c>
      <c r="I184" s="8">
        <f t="shared" si="33"/>
        <v>34.840341655135212</v>
      </c>
      <c r="J184" s="8">
        <f t="shared" si="34"/>
        <v>30.115482179581388</v>
      </c>
    </row>
    <row r="185" spans="1:10" x14ac:dyDescent="0.2">
      <c r="A185" s="8">
        <f t="shared" si="35"/>
        <v>14.00000000000003</v>
      </c>
      <c r="B185" s="9">
        <f t="shared" si="27"/>
        <v>563.70378438510807</v>
      </c>
      <c r="C185" s="9">
        <f t="shared" si="28"/>
        <v>976.04964115206405</v>
      </c>
      <c r="D185" s="48">
        <f t="shared" si="26"/>
        <v>563.70378438510807</v>
      </c>
      <c r="E185" s="8">
        <f t="shared" si="29"/>
        <v>18.779203301926497</v>
      </c>
      <c r="F185" s="32">
        <f t="shared" si="31"/>
        <v>-5.379854565493497E-4</v>
      </c>
      <c r="G185" s="20">
        <f t="shared" si="30"/>
        <v>-0.53798545654934971</v>
      </c>
      <c r="H185" s="1">
        <f t="shared" si="32"/>
        <v>4.6949114385145406E-5</v>
      </c>
      <c r="I185" s="8">
        <f t="shared" si="33"/>
        <v>35.262131819576688</v>
      </c>
      <c r="J185" s="8">
        <f t="shared" si="34"/>
        <v>30.027339265728092</v>
      </c>
    </row>
    <row r="186" spans="1:10" x14ac:dyDescent="0.2">
      <c r="A186" s="8">
        <f t="shared" si="35"/>
        <v>14.083333333333364</v>
      </c>
      <c r="B186" s="9">
        <f t="shared" si="27"/>
        <v>574.34579742571998</v>
      </c>
      <c r="C186" s="9">
        <f t="shared" si="28"/>
        <v>985.04380245912478</v>
      </c>
      <c r="D186" s="48">
        <f t="shared" si="26"/>
        <v>574.34579742571998</v>
      </c>
      <c r="E186" s="8">
        <f t="shared" si="29"/>
        <v>18.860102435859691</v>
      </c>
      <c r="F186" s="32">
        <f t="shared" si="31"/>
        <v>-5.4005157065009808E-4</v>
      </c>
      <c r="G186" s="20">
        <f t="shared" si="30"/>
        <v>-0.54005157065009812</v>
      </c>
      <c r="H186" s="1">
        <f t="shared" si="32"/>
        <v>4.7144025326289034E-5</v>
      </c>
      <c r="I186" s="8">
        <f t="shared" si="33"/>
        <v>35.684399727580335</v>
      </c>
      <c r="J186" s="8">
        <f t="shared" si="34"/>
        <v>29.932744856183771</v>
      </c>
    </row>
    <row r="187" spans="1:10" x14ac:dyDescent="0.2">
      <c r="A187" s="8">
        <f t="shared" si="35"/>
        <v>14.166666666666698</v>
      </c>
      <c r="B187" s="9">
        <f t="shared" si="27"/>
        <v>585.11454866497547</v>
      </c>
      <c r="C187" s="9">
        <f t="shared" si="28"/>
        <v>994.00861127504459</v>
      </c>
      <c r="D187" s="48">
        <f t="shared" si="26"/>
        <v>585.11454866497547</v>
      </c>
      <c r="E187" s="8">
        <f t="shared" si="29"/>
        <v>18.940737555058107</v>
      </c>
      <c r="F187" s="32">
        <f t="shared" si="31"/>
        <v>-5.4211790762409106E-4</v>
      </c>
      <c r="G187" s="20">
        <f t="shared" si="30"/>
        <v>-0.54211790762409107</v>
      </c>
      <c r="H187" s="1">
        <f t="shared" si="32"/>
        <v>4.7338206647320152E-5</v>
      </c>
      <c r="I187" s="8">
        <f t="shared" si="33"/>
        <v>36.107036901443401</v>
      </c>
      <c r="J187" s="8">
        <f t="shared" si="34"/>
        <v>29.831651005745869</v>
      </c>
    </row>
    <row r="188" spans="1:10" x14ac:dyDescent="0.2">
      <c r="A188" s="8">
        <f t="shared" si="35"/>
        <v>14.250000000000032</v>
      </c>
      <c r="B188" s="9">
        <f t="shared" si="27"/>
        <v>596.01013232851403</v>
      </c>
      <c r="C188" s="9">
        <f t="shared" si="28"/>
        <v>1002.9421108086649</v>
      </c>
      <c r="D188" s="48">
        <f t="shared" si="26"/>
        <v>596.01013232851403</v>
      </c>
      <c r="E188" s="8">
        <f t="shared" si="29"/>
        <v>19.021091058913449</v>
      </c>
      <c r="F188" s="32">
        <f t="shared" si="31"/>
        <v>-5.4418396942697322E-4</v>
      </c>
      <c r="G188" s="20">
        <f t="shared" si="30"/>
        <v>-0.54418396942697322</v>
      </c>
      <c r="H188" s="1">
        <f t="shared" si="32"/>
        <v>4.753161652848321E-5</v>
      </c>
      <c r="I188" s="8">
        <f t="shared" si="33"/>
        <v>36.529932748449653</v>
      </c>
      <c r="J188" s="8">
        <f t="shared" si="34"/>
        <v>29.724011591808342</v>
      </c>
    </row>
    <row r="189" spans="1:10" x14ac:dyDescent="0.2">
      <c r="A189" s="8">
        <f t="shared" si="35"/>
        <v>14.333333333333366</v>
      </c>
      <c r="B189" s="9">
        <f t="shared" si="27"/>
        <v>607.03260915036856</v>
      </c>
      <c r="C189" s="9">
        <f t="shared" si="28"/>
        <v>1011.8423307149861</v>
      </c>
      <c r="D189" s="48">
        <f t="shared" si="26"/>
        <v>607.03260915036856</v>
      </c>
      <c r="E189" s="8">
        <f t="shared" si="29"/>
        <v>19.101145224905679</v>
      </c>
      <c r="F189" s="32">
        <f t="shared" si="31"/>
        <v>-5.4624924908875663E-4</v>
      </c>
      <c r="G189" s="20">
        <f t="shared" si="30"/>
        <v>-0.54624924908875661</v>
      </c>
      <c r="H189" s="1">
        <f t="shared" si="32"/>
        <v>4.7724212943289289E-5</v>
      </c>
      <c r="I189" s="8">
        <f t="shared" si="33"/>
        <v>36.952974588056087</v>
      </c>
      <c r="J189" s="8">
        <f t="shared" si="34"/>
        <v>29.609782387134423</v>
      </c>
    </row>
    <row r="190" spans="1:10" x14ac:dyDescent="0.2">
      <c r="A190" s="8">
        <f t="shared" si="35"/>
        <v>14.4166666666667</v>
      </c>
      <c r="B190" s="9">
        <f t="shared" si="27"/>
        <v>618.18200575104674</v>
      </c>
      <c r="C190" s="9">
        <f t="shared" si="28"/>
        <v>1020.7072876747054</v>
      </c>
      <c r="D190" s="48">
        <f t="shared" si="26"/>
        <v>618.18200575104674</v>
      </c>
      <c r="E190" s="8">
        <f t="shared" si="29"/>
        <v>19.180882213815732</v>
      </c>
      <c r="F190" s="32">
        <f t="shared" si="31"/>
        <v>-5.4831323082257268E-4</v>
      </c>
      <c r="G190" s="20">
        <f t="shared" si="30"/>
        <v>-0.54831323082257266</v>
      </c>
      <c r="H190" s="1">
        <f t="shared" si="32"/>
        <v>4.7915953671769814E-5</v>
      </c>
      <c r="I190" s="8">
        <f t="shared" si="33"/>
        <v>37.376047681734825</v>
      </c>
      <c r="J190" s="8">
        <f t="shared" si="34"/>
        <v>29.488921132691395</v>
      </c>
    </row>
    <row r="191" spans="1:10" x14ac:dyDescent="0.2">
      <c r="A191" s="8">
        <f t="shared" si="35"/>
        <v>14.500000000000034</v>
      </c>
      <c r="B191" s="9">
        <f t="shared" si="27"/>
        <v>629.45831402496833</v>
      </c>
      <c r="C191" s="9">
        <f t="shared" si="28"/>
        <v>1029.5349859956025</v>
      </c>
      <c r="D191" s="48">
        <f t="shared" si="26"/>
        <v>629.45831402496833</v>
      </c>
      <c r="E191" s="8">
        <f t="shared" si="29"/>
        <v>19.260284075134749</v>
      </c>
      <c r="F191" s="32">
        <f t="shared" si="31"/>
        <v>-5.5037539014505654E-4</v>
      </c>
      <c r="G191" s="20">
        <f t="shared" si="30"/>
        <v>-0.55037539014505654</v>
      </c>
      <c r="H191" s="1">
        <f t="shared" si="32"/>
        <v>4.8106796314102023E-5</v>
      </c>
      <c r="I191" s="8">
        <f t="shared" si="33"/>
        <v>37.799035265507285</v>
      </c>
      <c r="J191" s="8">
        <f t="shared" si="34"/>
        <v>29.361387610458358</v>
      </c>
    </row>
    <row r="192" spans="1:10" x14ac:dyDescent="0.2">
      <c r="A192" s="8">
        <f t="shared" si="35"/>
        <v>14.583333333333368</v>
      </c>
      <c r="B192" s="9">
        <f t="shared" si="27"/>
        <v>640.86149053807083</v>
      </c>
      <c r="C192" s="9">
        <f t="shared" si="28"/>
        <v>1038.323418235751</v>
      </c>
      <c r="D192" s="48">
        <f t="shared" si="26"/>
        <v>640.86149053807083</v>
      </c>
      <c r="E192" s="8">
        <f t="shared" si="29"/>
        <v>19.33933275266963</v>
      </c>
      <c r="F192" s="32">
        <f t="shared" si="31"/>
        <v>-5.5243519400855867E-4</v>
      </c>
      <c r="G192" s="20">
        <f t="shared" si="30"/>
        <v>-0.55243519400855867</v>
      </c>
      <c r="H192" s="1">
        <f t="shared" si="32"/>
        <v>4.8296698304601446E-5</v>
      </c>
      <c r="I192" s="8">
        <f t="shared" si="33"/>
        <v>38.221818585204389</v>
      </c>
      <c r="J192" s="8">
        <f t="shared" si="34"/>
        <v>29.227143716115204</v>
      </c>
    </row>
    <row r="193" spans="1:10" x14ac:dyDescent="0.2">
      <c r="A193" s="8">
        <f t="shared" si="35"/>
        <v>14.666666666666702</v>
      </c>
      <c r="B193" s="9">
        <f t="shared" si="27"/>
        <v>652.39145593640581</v>
      </c>
      <c r="C193" s="9">
        <f t="shared" si="28"/>
        <v>1047.0705658485072</v>
      </c>
      <c r="D193" s="48">
        <f t="shared" si="26"/>
        <v>652.39145593640581</v>
      </c>
      <c r="E193" s="8">
        <f t="shared" si="29"/>
        <v>19.418010090344495</v>
      </c>
      <c r="F193" s="32">
        <f t="shared" si="31"/>
        <v>-5.5449210094537041E-4</v>
      </c>
      <c r="G193" s="20">
        <f t="shared" si="30"/>
        <v>-0.55449210094537049</v>
      </c>
      <c r="H193" s="1">
        <f t="shared" si="32"/>
        <v>4.8485616926076475E-5</v>
      </c>
      <c r="I193" s="8">
        <f t="shared" si="33"/>
        <v>38.644276934483493</v>
      </c>
      <c r="J193" s="8">
        <f t="shared" si="34"/>
        <v>29.086153531518359</v>
      </c>
    </row>
    <row r="194" spans="1:10" x14ac:dyDescent="0.2">
      <c r="A194" s="8">
        <f t="shared" si="35"/>
        <v>14.750000000000036</v>
      </c>
      <c r="B194" s="9">
        <f t="shared" si="27"/>
        <v>664.04809436655808</v>
      </c>
      <c r="C194" s="9">
        <f t="shared" si="28"/>
        <v>1055.7743998491967</v>
      </c>
      <c r="D194" s="48">
        <f t="shared" si="26"/>
        <v>664.04809436655808</v>
      </c>
      <c r="E194" s="8">
        <f t="shared" si="29"/>
        <v>19.496297838197236</v>
      </c>
      <c r="F194" s="32">
        <f t="shared" si="31"/>
        <v>-5.5654556122413214E-4</v>
      </c>
      <c r="G194" s="20">
        <f t="shared" si="30"/>
        <v>-0.55654556122413212</v>
      </c>
      <c r="H194" s="1">
        <f t="shared" si="32"/>
        <v>4.8673509324539344E-5</v>
      </c>
      <c r="I194" s="8">
        <f t="shared" si="33"/>
        <v>39.066287695629086</v>
      </c>
      <c r="J194" s="8">
        <f t="shared" si="34"/>
        <v>28.938383396866307</v>
      </c>
    </row>
    <row r="195" spans="1:10" x14ac:dyDescent="0.2">
      <c r="A195" s="8">
        <f t="shared" si="35"/>
        <v>14.833333333333369</v>
      </c>
      <c r="B195" s="9">
        <f t="shared" si="27"/>
        <v>675.83125290872647</v>
      </c>
      <c r="C195" s="9">
        <f t="shared" si="28"/>
        <v>1064.4328815033909</v>
      </c>
      <c r="D195" s="48">
        <f t="shared" si="26"/>
        <v>675.83125290872647</v>
      </c>
      <c r="E195" s="8">
        <f t="shared" si="29"/>
        <v>19.57417765857036</v>
      </c>
      <c r="F195" s="32">
        <f t="shared" si="31"/>
        <v>-5.5859501701857671E-4</v>
      </c>
      <c r="G195" s="20">
        <f t="shared" si="30"/>
        <v>-0.55859501701857672</v>
      </c>
      <c r="H195" s="1">
        <f t="shared" si="32"/>
        <v>4.8860332524267842E-5</v>
      </c>
      <c r="I195" s="8">
        <f t="shared" si="33"/>
        <v>39.487726383160854</v>
      </c>
      <c r="J195" s="8">
        <f t="shared" si="34"/>
        <v>28.783801982455479</v>
      </c>
    </row>
    <row r="196" spans="1:10" x14ac:dyDescent="0.2">
      <c r="A196" s="8">
        <f t="shared" si="35"/>
        <v>14.916666666666703</v>
      </c>
      <c r="B196" s="9">
        <f t="shared" si="27"/>
        <v>687.74074102330883</v>
      </c>
      <c r="C196" s="9">
        <f t="shared" si="28"/>
        <v>1073.043963036635</v>
      </c>
      <c r="D196" s="48">
        <f t="shared" si="26"/>
        <v>687.74074102330883</v>
      </c>
      <c r="E196" s="8">
        <f t="shared" si="29"/>
        <v>19.651631132494678</v>
      </c>
      <c r="F196" s="32">
        <f t="shared" si="31"/>
        <v>-5.6063990258874911E-4</v>
      </c>
      <c r="G196" s="20">
        <f t="shared" si="30"/>
        <v>-0.56063990258874907</v>
      </c>
      <c r="H196" s="1">
        <f t="shared" si="32"/>
        <v>4.9046043443210507E-5</v>
      </c>
      <c r="I196" s="8">
        <f t="shared" si="33"/>
        <v>39.908466690268739</v>
      </c>
      <c r="J196" s="8">
        <f t="shared" si="34"/>
        <v>28.62238035992473</v>
      </c>
    </row>
    <row r="197" spans="1:10" x14ac:dyDescent="0.2">
      <c r="A197" s="8">
        <f t="shared" si="35"/>
        <v>15.000000000000037</v>
      </c>
      <c r="B197" s="9">
        <f t="shared" si="27"/>
        <v>699.77633001184586</v>
      </c>
      <c r="C197" s="9">
        <f t="shared" si="28"/>
        <v>1081.6055883654599</v>
      </c>
      <c r="D197" s="48">
        <f t="shared" si="26"/>
        <v>699.77633001184586</v>
      </c>
      <c r="E197" s="8">
        <f t="shared" si="29"/>
        <v>19.728639766264532</v>
      </c>
      <c r="F197" s="32">
        <f t="shared" si="31"/>
        <v>-5.626796444748182E-4</v>
      </c>
      <c r="G197" s="20">
        <f t="shared" si="30"/>
        <v>-0.56267964447481811</v>
      </c>
      <c r="H197" s="1">
        <f t="shared" si="32"/>
        <v>4.9230598908728907E-5</v>
      </c>
      <c r="I197" s="8">
        <f t="shared" si="33"/>
        <v>40.328380538090776</v>
      </c>
      <c r="J197" s="8">
        <f t="shared" si="34"/>
        <v>28.454092072884428</v>
      </c>
    </row>
    <row r="198" spans="1:10" x14ac:dyDescent="0.2">
      <c r="A198" s="8">
        <f t="shared" si="35"/>
        <v>15.083333333333371</v>
      </c>
      <c r="B198" s="9">
        <f t="shared" si="27"/>
        <v>711.93775249317503</v>
      </c>
      <c r="C198" s="9">
        <f t="shared" si="28"/>
        <v>1090.1156938494764</v>
      </c>
      <c r="D198" s="48">
        <f t="shared" si="26"/>
        <v>711.93775249317503</v>
      </c>
      <c r="E198" s="8">
        <f t="shared" si="29"/>
        <v>19.80518499820257</v>
      </c>
      <c r="F198" s="32">
        <f t="shared" si="31"/>
        <v>-5.6471366170359079E-4</v>
      </c>
      <c r="G198" s="20">
        <f t="shared" si="30"/>
        <v>-0.56471366170359072</v>
      </c>
      <c r="H198" s="1">
        <f t="shared" si="32"/>
        <v>4.9413955673668873E-5</v>
      </c>
      <c r="I198" s="8">
        <f t="shared" si="33"/>
        <v>40.747338127845374</v>
      </c>
      <c r="J198" s="8">
        <f t="shared" si="34"/>
        <v>28.2789132068242</v>
      </c>
    </row>
    <row r="199" spans="1:10" x14ac:dyDescent="0.2">
      <c r="A199" s="8">
        <f t="shared" si="35"/>
        <v>15.166666666666705</v>
      </c>
      <c r="B199" s="9">
        <f t="shared" si="27"/>
        <v>724.22470189565411</v>
      </c>
      <c r="C199" s="9">
        <f t="shared" si="28"/>
        <v>1098.5722090643194</v>
      </c>
      <c r="D199" s="48">
        <f t="shared" si="26"/>
        <v>724.22470189565411</v>
      </c>
      <c r="E199" s="8">
        <f t="shared" si="29"/>
        <v>19.881248205612088</v>
      </c>
      <c r="F199" s="32">
        <f t="shared" si="31"/>
        <v>-5.6674136600780333E-4</v>
      </c>
      <c r="G199" s="20">
        <f t="shared" si="30"/>
        <v>-0.56674136600780334</v>
      </c>
      <c r="H199" s="1">
        <f t="shared" si="32"/>
        <v>4.9596070432752781E-5</v>
      </c>
      <c r="I199" s="8">
        <f t="shared" si="33"/>
        <v>41.165207995825334</v>
      </c>
      <c r="J199" s="8">
        <f t="shared" si="34"/>
        <v>28.096822458191337</v>
      </c>
    </row>
    <row r="200" spans="1:10" x14ac:dyDescent="0.2">
      <c r="A200" s="8">
        <f t="shared" si="35"/>
        <v>15.250000000000039</v>
      </c>
      <c r="B200" s="9">
        <f t="shared" si="27"/>
        <v>736.63683196631212</v>
      </c>
      <c r="C200" s="9">
        <f t="shared" si="28"/>
        <v>1106.9730575951762</v>
      </c>
      <c r="D200" s="48">
        <f t="shared" si="26"/>
        <v>736.63683196631212</v>
      </c>
      <c r="E200" s="8">
        <f t="shared" si="29"/>
        <v>19.956810711914567</v>
      </c>
      <c r="F200" s="32">
        <f t="shared" si="31"/>
        <v>-5.6876216205826221E-4</v>
      </c>
      <c r="G200" s="20">
        <f t="shared" si="30"/>
        <v>-0.56876216205826213</v>
      </c>
      <c r="H200" s="1">
        <f t="shared" si="32"/>
        <v>4.9776899839284051E-5</v>
      </c>
      <c r="I200" s="8">
        <f t="shared" si="33"/>
        <v>41.581857071256593</v>
      </c>
      <c r="J200" s="8">
        <f t="shared" si="34"/>
        <v>27.907801202530191</v>
      </c>
    </row>
    <row r="201" spans="1:10" x14ac:dyDescent="0.2">
      <c r="A201" s="8">
        <f t="shared" si="35"/>
        <v>15.333333333333373</v>
      </c>
      <c r="B201" s="9">
        <f t="shared" si="27"/>
        <v>749.17375629778758</v>
      </c>
      <c r="C201" s="9">
        <f t="shared" si="28"/>
        <v>1115.3161578506017</v>
      </c>
      <c r="D201" s="48">
        <f t="shared" si="26"/>
        <v>749.17375629778758</v>
      </c>
      <c r="E201" s="8">
        <f t="shared" si="29"/>
        <v>20.031853793969578</v>
      </c>
      <c r="F201" s="32">
        <f t="shared" si="31"/>
        <v>-5.7077544770887533E-4</v>
      </c>
      <c r="G201" s="20">
        <f t="shared" si="30"/>
        <v>-0.57077544770887534</v>
      </c>
      <c r="H201" s="1">
        <f t="shared" si="32"/>
        <v>4.9956400522154695E-5</v>
      </c>
      <c r="I201" s="8">
        <f t="shared" si="33"/>
        <v>41.997150737020014</v>
      </c>
      <c r="J201" s="8">
        <f t="shared" si="34"/>
        <v>27.711833561571297</v>
      </c>
    </row>
    <row r="202" spans="1:10" x14ac:dyDescent="0.2">
      <c r="A202" s="8">
        <f t="shared" si="35"/>
        <v>15.416666666666707</v>
      </c>
      <c r="B202" s="9">
        <f t="shared" si="27"/>
        <v>761.83504787391291</v>
      </c>
      <c r="C202" s="9">
        <f t="shared" si="28"/>
        <v>1123.5994238962883</v>
      </c>
      <c r="D202" s="48">
        <f t="shared" si="26"/>
        <v>761.83504787391291</v>
      </c>
      <c r="E202" s="8">
        <f t="shared" si="29"/>
        <v>20.106358689574265</v>
      </c>
      <c r="F202" s="32">
        <f t="shared" si="31"/>
        <v>-5.7278061425459386E-4</v>
      </c>
      <c r="G202" s="20">
        <f t="shared" si="30"/>
        <v>-0.57278061425459381</v>
      </c>
      <c r="H202" s="1">
        <f t="shared" si="32"/>
        <v>5.0134529103146351E-5</v>
      </c>
      <c r="I202" s="8">
        <f t="shared" si="33"/>
        <v>42.410952893229897</v>
      </c>
      <c r="J202" s="8">
        <f t="shared" si="34"/>
        <v>27.508906469157537</v>
      </c>
    </row>
    <row r="203" spans="1:10" x14ac:dyDescent="0.2">
      <c r="A203" s="8">
        <f t="shared" si="35"/>
        <v>15.500000000000041</v>
      </c>
      <c r="B203" s="9">
        <f t="shared" si="27"/>
        <v>774.62023863479783</v>
      </c>
      <c r="C203" s="9">
        <f t="shared" si="28"/>
        <v>1131.8207663084238</v>
      </c>
      <c r="D203" s="48">
        <f t="shared" si="26"/>
        <v>774.62023863479783</v>
      </c>
      <c r="E203" s="8">
        <f t="shared" si="29"/>
        <v>20.180306605138984</v>
      </c>
      <c r="F203" s="32">
        <f t="shared" si="31"/>
        <v>-5.7477704670227101E-4</v>
      </c>
      <c r="G203" s="20">
        <f t="shared" si="30"/>
        <v>-0.57477704670227103</v>
      </c>
      <c r="H203" s="1">
        <f t="shared" si="32"/>
        <v>5.0311242214514308E-5</v>
      </c>
      <c r="I203" s="8">
        <f t="shared" si="33"/>
        <v>42.823126023658034</v>
      </c>
      <c r="J203" s="8">
        <f t="shared" si="34"/>
        <v>27.299009735893378</v>
      </c>
    </row>
    <row r="204" spans="1:10" x14ac:dyDescent="0.2">
      <c r="A204" s="8">
        <f t="shared" si="35"/>
        <v>15.583333333333375</v>
      </c>
      <c r="B204" s="9">
        <f t="shared" si="27"/>
        <v>787.52881906226571</v>
      </c>
      <c r="C204" s="9">
        <f t="shared" si="28"/>
        <v>1139.9780930462373</v>
      </c>
      <c r="D204" s="48">
        <f t="shared" si="26"/>
        <v>787.52881906226571</v>
      </c>
      <c r="E204" s="8">
        <f t="shared" si="29"/>
        <v>20.253678723535522</v>
      </c>
      <c r="F204" s="32">
        <f t="shared" si="31"/>
        <v>-5.7676412405441313E-4</v>
      </c>
      <c r="G204" s="20">
        <f t="shared" si="30"/>
        <v>-0.57676412405441313</v>
      </c>
      <c r="H204" s="1">
        <f t="shared" si="32"/>
        <v>5.0486496516844042E-5</v>
      </c>
      <c r="I204" s="8">
        <f t="shared" si="33"/>
        <v>43.233531264987107</v>
      </c>
      <c r="J204" s="8">
        <f t="shared" si="34"/>
        <v>27.08213611240231</v>
      </c>
    </row>
    <row r="205" spans="1:10" x14ac:dyDescent="0.2">
      <c r="A205" s="8">
        <f t="shared" si="35"/>
        <v>15.666666666666709</v>
      </c>
      <c r="B205" s="9">
        <f t="shared" si="27"/>
        <v>800.56023778648841</v>
      </c>
      <c r="C205" s="9">
        <f t="shared" si="28"/>
        <v>1148.0693103432993</v>
      </c>
      <c r="D205" s="48">
        <f t="shared" si="26"/>
        <v>800.56023778648841</v>
      </c>
      <c r="E205" s="8">
        <f t="shared" si="29"/>
        <v>20.326456212114</v>
      </c>
      <c r="F205" s="32">
        <f t="shared" si="31"/>
        <v>-5.7874121960577738E-4</v>
      </c>
      <c r="G205" s="20">
        <f t="shared" si="30"/>
        <v>-0.5787412196057774</v>
      </c>
      <c r="H205" s="1">
        <f t="shared" si="32"/>
        <v>5.0660248717168835E-5</v>
      </c>
      <c r="I205" s="8">
        <f t="shared" si="33"/>
        <v>43.642028478872255</v>
      </c>
      <c r="J205" s="8">
        <f t="shared" si="34"/>
        <v>26.858281351076638</v>
      </c>
    </row>
    <row r="206" spans="1:10" x14ac:dyDescent="0.2">
      <c r="A206" s="8">
        <f t="shared" si="35"/>
        <v>15.750000000000043</v>
      </c>
      <c r="B206" s="9">
        <f t="shared" si="27"/>
        <v>813.71390121465549</v>
      </c>
      <c r="C206" s="9">
        <f t="shared" si="28"/>
        <v>1156.0923236171038</v>
      </c>
      <c r="D206" s="48">
        <f t="shared" si="26"/>
        <v>813.71390121465549</v>
      </c>
      <c r="E206" s="8">
        <f t="shared" si="29"/>
        <v>20.398620230884237</v>
      </c>
      <c r="F206" s="32">
        <f t="shared" si="31"/>
        <v>-5.807077012527492E-4</v>
      </c>
      <c r="G206" s="20">
        <f t="shared" si="30"/>
        <v>-0.58070770125274918</v>
      </c>
      <c r="H206" s="1">
        <f t="shared" si="32"/>
        <v>5.0832455587336971E-5</v>
      </c>
      <c r="I206" s="8">
        <f t="shared" si="33"/>
        <v>44.048476326784339</v>
      </c>
      <c r="J206" s="8">
        <f t="shared" si="34"/>
        <v>26.627444266203327</v>
      </c>
    </row>
    <row r="207" spans="1:10" x14ac:dyDescent="0.2">
      <c r="A207" s="8">
        <f t="shared" si="35"/>
        <v>15.833333333333377</v>
      </c>
      <c r="B207" s="9">
        <f t="shared" si="27"/>
        <v>826.98917318251131</v>
      </c>
      <c r="C207" s="9">
        <f t="shared" si="28"/>
        <v>1164.0450383964308</v>
      </c>
      <c r="D207" s="48">
        <f t="shared" si="26"/>
        <v>826.98917318251131</v>
      </c>
      <c r="E207" s="8">
        <f t="shared" si="29"/>
        <v>20.47015194085704</v>
      </c>
      <c r="F207" s="32">
        <f t="shared" si="31"/>
        <v>-5.8266293181540745E-4</v>
      </c>
      <c r="G207" s="20">
        <f t="shared" si="30"/>
        <v>-0.58266293181540751</v>
      </c>
      <c r="H207" s="1">
        <f t="shared" si="32"/>
        <v>5.1003073982616155E-5</v>
      </c>
      <c r="I207" s="8">
        <f t="shared" si="33"/>
        <v>44.452732347603231</v>
      </c>
      <c r="J207" s="8">
        <f t="shared" si="34"/>
        <v>26.389626792349027</v>
      </c>
    </row>
    <row r="208" spans="1:10" x14ac:dyDescent="0.2">
      <c r="A208" s="8">
        <f t="shared" si="35"/>
        <v>15.91666666666671</v>
      </c>
      <c r="B208" s="9">
        <f t="shared" si="27"/>
        <v>840.38537462957686</v>
      </c>
      <c r="C208" s="9">
        <f t="shared" si="28"/>
        <v>1171.9253612659463</v>
      </c>
      <c r="D208" s="48">
        <f t="shared" si="26"/>
        <v>840.38537462957686</v>
      </c>
      <c r="E208" s="8">
        <f t="shared" si="29"/>
        <v>20.541032512540504</v>
      </c>
      <c r="F208" s="32">
        <f t="shared" si="31"/>
        <v>-5.8460626937215522E-4</v>
      </c>
      <c r="G208" s="20">
        <f t="shared" si="30"/>
        <v>-0.58460626937215521</v>
      </c>
      <c r="H208" s="1">
        <f t="shared" si="32"/>
        <v>5.1172060860522558E-5</v>
      </c>
      <c r="I208" s="8">
        <f t="shared" si="33"/>
        <v>44.854653037924038</v>
      </c>
      <c r="J208" s="8">
        <f t="shared" si="34"/>
        <v>26.144834040887428</v>
      </c>
    </row>
    <row r="209" spans="1:10" x14ac:dyDescent="0.2">
      <c r="A209" s="8">
        <f t="shared" si="35"/>
        <v>16.000000000000043</v>
      </c>
      <c r="B209" s="9">
        <f t="shared" si="27"/>
        <v>853.90178329886498</v>
      </c>
      <c r="C209" s="9">
        <f t="shared" si="28"/>
        <v>1179.7312008274685</v>
      </c>
      <c r="D209" s="48">
        <f t="shared" ref="D209:D272" si="36">B209</f>
        <v>853.90178329886498</v>
      </c>
      <c r="E209" s="8">
        <f t="shared" si="29"/>
        <v>20.61124313458626</v>
      </c>
      <c r="F209" s="32">
        <f t="shared" si="31"/>
        <v>-5.8653706760677644E-4</v>
      </c>
      <c r="G209" s="20">
        <f t="shared" si="30"/>
        <v>-0.58653706760677649</v>
      </c>
      <c r="H209" s="1">
        <f t="shared" si="32"/>
        <v>5.1339373299861432E-5</v>
      </c>
      <c r="I209" s="8">
        <f t="shared" si="33"/>
        <v>45.254093935033737</v>
      </c>
      <c r="J209" s="8">
        <f t="shared" si="34"/>
        <v>25.893074354552002</v>
      </c>
    </row>
    <row r="210" spans="1:10" x14ac:dyDescent="0.2">
      <c r="A210" s="8">
        <f t="shared" si="35"/>
        <v>16.083333333333375</v>
      </c>
      <c r="B210" s="9">
        <f t="shared" ref="B210:B273" si="37">B209+((I209+dp_dy*(1+EXP(-(ABS(E209)-displ)/9*sharpness))^(-alpha)/(H209*rho))/H209*SIN(H209*time_step*3600)-J209/H209*COS(H209*time_step*3600)-dp_dy*(1+EXP(-(ABS(E209)-displ)/9*sharpness))^(-alpha)*time_step*3600/(H209*rho)+J209/H209)/1000</f>
        <v>867.53763346188305</v>
      </c>
      <c r="C210" s="9">
        <f t="shared" ref="C210:C273" si="38">C209+((I209+dp_dy*(1+EXP(-(ABS(E209)-displ)/9*sharpness))^(-alpha)/(H209*rho))/H209*COS(H209*time_step*3600)+J209/H209*SIN(H209*time_step*3600)-(I209+dp_dy*(1+EXP(-(ABS(E209)-displ)/9*sharpness))^(-alpha)/(H209*rho))/H209)/1000</f>
        <v>1187.4604686772861</v>
      </c>
      <c r="D210" s="48">
        <f t="shared" si="36"/>
        <v>867.53763346188305</v>
      </c>
      <c r="E210" s="8">
        <f t="shared" ref="E210:E273" si="39">360*(init_km_from_eq+C210)/(2*PI()*6.37*10^3)</f>
        <v>20.680765022580093</v>
      </c>
      <c r="F210" s="32">
        <f t="shared" si="31"/>
        <v>-5.8845467616774894E-4</v>
      </c>
      <c r="G210" s="20">
        <f t="shared" ref="G210:G273" si="40">F210*10^5/100</f>
        <v>-0.58845467616774894</v>
      </c>
      <c r="H210" s="1">
        <f t="shared" si="32"/>
        <v>5.1504968519965677E-5</v>
      </c>
      <c r="I210" s="8">
        <f t="shared" si="33"/>
        <v>45.650909702510141</v>
      </c>
      <c r="J210" s="8">
        <f t="shared" si="34"/>
        <v>25.634359359897651</v>
      </c>
    </row>
    <row r="211" spans="1:10" x14ac:dyDescent="0.2">
      <c r="A211" s="8">
        <f t="shared" si="35"/>
        <v>16.166666666666707</v>
      </c>
      <c r="B211" s="9">
        <f t="shared" si="37"/>
        <v>881.29211566970173</v>
      </c>
      <c r="C211" s="9">
        <f t="shared" si="38"/>
        <v>1195.1110803988877</v>
      </c>
      <c r="D211" s="48">
        <f t="shared" si="36"/>
        <v>881.29211566970173</v>
      </c>
      <c r="E211" s="8">
        <f t="shared" si="39"/>
        <v>20.749579427971156</v>
      </c>
      <c r="F211" s="32">
        <f t="shared" ref="F211:F274" si="41">dp_dy*(1+EXP(-(ABS(E210)-displ)/9*sharpness))^(-alpha)</f>
        <v>-5.9035844103961642E-4</v>
      </c>
      <c r="G211" s="20">
        <f t="shared" si="40"/>
        <v>-0.59035844103961643</v>
      </c>
      <c r="H211" s="1">
        <f t="shared" ref="H211:H274" si="42">2*7.292*10^(-5)*SIN(E211*PI()/180)</f>
        <v>5.1668803900118451E-5</v>
      </c>
      <c r="I211" s="8">
        <f t="shared" si="33"/>
        <v>46.044954218389705</v>
      </c>
      <c r="J211" s="8">
        <f t="shared" si="34"/>
        <v>25.368704017555235</v>
      </c>
    </row>
    <row r="212" spans="1:10" x14ac:dyDescent="0.2">
      <c r="A212" s="8">
        <f t="shared" si="35"/>
        <v>16.250000000000039</v>
      </c>
      <c r="B212" s="9">
        <f t="shared" si="37"/>
        <v>895.1643765308512</v>
      </c>
      <c r="C212" s="9">
        <f t="shared" si="38"/>
        <v>1202.6809565704204</v>
      </c>
      <c r="D212" s="48">
        <f t="shared" si="36"/>
        <v>895.1643765308512</v>
      </c>
      <c r="E212" s="8">
        <f t="shared" si="39"/>
        <v>20.817667647133714</v>
      </c>
      <c r="F212" s="32">
        <f t="shared" si="41"/>
        <v>-5.9224770492619799E-4</v>
      </c>
      <c r="G212" s="20">
        <f t="shared" si="40"/>
        <v>-0.59224770492619794</v>
      </c>
      <c r="H212" s="1">
        <f t="shared" si="42"/>
        <v>5.183083699914531E-5</v>
      </c>
      <c r="I212" s="8">
        <f t="shared" si="33"/>
        <v>46.436080665844806</v>
      </c>
      <c r="J212" s="8">
        <f t="shared" si="34"/>
        <v>25.096126670163862</v>
      </c>
    </row>
    <row r="213" spans="1:10" x14ac:dyDescent="0.2">
      <c r="A213" s="8">
        <f t="shared" si="35"/>
        <v>16.333333333333371</v>
      </c>
      <c r="B213" s="9">
        <f t="shared" si="37"/>
        <v>909.15351851678918</v>
      </c>
      <c r="C213" s="9">
        <f t="shared" si="38"/>
        <v>1210.1680237861658</v>
      </c>
      <c r="D213" s="48">
        <f t="shared" si="36"/>
        <v>909.15351851678918</v>
      </c>
      <c r="E213" s="8">
        <f t="shared" si="39"/>
        <v>20.885011030554903</v>
      </c>
      <c r="F213" s="32">
        <f t="shared" si="41"/>
        <v>-5.941218076453888E-4</v>
      </c>
      <c r="G213" s="20">
        <f t="shared" si="40"/>
        <v>-0.5941218076453888</v>
      </c>
      <c r="H213" s="1">
        <f t="shared" si="42"/>
        <v>5.1991025575161161E-5</v>
      </c>
      <c r="I213" s="8">
        <f t="shared" si="33"/>
        <v>46.824141626305746</v>
      </c>
      <c r="J213" s="8">
        <f t="shared" si="34"/>
        <v>24.816649087866853</v>
      </c>
    </row>
    <row r="214" spans="1:10" x14ac:dyDescent="0.2">
      <c r="A214" s="8">
        <f t="shared" si="35"/>
        <v>16.416666666666703</v>
      </c>
      <c r="B214" s="9">
        <f t="shared" si="37"/>
        <v>923.25859979566235</v>
      </c>
      <c r="C214" s="9">
        <f t="shared" si="38"/>
        <v>1217.5702156912837</v>
      </c>
      <c r="D214" s="48">
        <f t="shared" si="36"/>
        <v>923.25859979566235</v>
      </c>
      <c r="E214" s="8">
        <f t="shared" si="39"/>
        <v>20.951590992141895</v>
      </c>
      <c r="F214" s="32">
        <f t="shared" si="41"/>
        <v>-5.9598008653527219E-4</v>
      </c>
      <c r="G214" s="20">
        <f t="shared" si="40"/>
        <v>-0.59598008653527212</v>
      </c>
      <c r="H214" s="1">
        <f t="shared" si="42"/>
        <v>5.2149327605457063E-5</v>
      </c>
      <c r="I214" s="8">
        <f t="shared" si="33"/>
        <v>47.208989174956983</v>
      </c>
      <c r="J214" s="8">
        <f t="shared" si="34"/>
        <v>24.530296511258687</v>
      </c>
    </row>
    <row r="215" spans="1:10" x14ac:dyDescent="0.2">
      <c r="A215" s="8">
        <f t="shared" si="35"/>
        <v>16.500000000000036</v>
      </c>
      <c r="B215" s="9">
        <f t="shared" si="37"/>
        <v>937.47863409506317</v>
      </c>
      <c r="C215" s="9">
        <f t="shared" si="38"/>
        <v>1224.8854740290431</v>
      </c>
      <c r="D215" s="48">
        <f t="shared" si="36"/>
        <v>937.47863409506317</v>
      </c>
      <c r="E215" s="8">
        <f t="shared" si="39"/>
        <v>21.017389018641349</v>
      </c>
      <c r="F215" s="32">
        <f t="shared" si="41"/>
        <v>-5.9782187687124641E-4</v>
      </c>
      <c r="G215" s="20">
        <f t="shared" si="40"/>
        <v>-0.59782187687124644</v>
      </c>
      <c r="H215" s="1">
        <f t="shared" si="42"/>
        <v>5.2305701306510892E-5</v>
      </c>
      <c r="I215" s="8">
        <f t="shared" ref="I215:I278" si="43">(I214+dp_dy*(1+EXP(-(ABS(E214)-displ)/9*sharpness))^(-alpha)/(H214*rho))*COS(H214*time_step*3600)+J214*SIN(H214*time_step*3600)-dp_dy*(1+EXP(-(ABS(E214)-displ)/9*sharpness))^(-alpha)/(H214*rho)</f>
        <v>47.590474978531347</v>
      </c>
      <c r="J215" s="8">
        <f t="shared" ref="J215:J278" si="44">-(I214+dp_dy*(1+EXP(-(ABS(E214)-displ)/9*sharpness))^(-alpha)/(H214*rho))*SIN(H214*time_step*3600)+J214*COS(H214*time_step*3600)</f>
        <v>24.237097691671838</v>
      </c>
    </row>
    <row r="216" spans="1:10" x14ac:dyDescent="0.2">
      <c r="A216" s="8">
        <f t="shared" si="35"/>
        <v>16.583333333333368</v>
      </c>
      <c r="B216" s="9">
        <f t="shared" si="37"/>
        <v>951.8125905944587</v>
      </c>
      <c r="C216" s="9">
        <f t="shared" si="38"/>
        <v>1232.1117496997258</v>
      </c>
      <c r="D216" s="48">
        <f t="shared" si="36"/>
        <v>951.8125905944587</v>
      </c>
      <c r="E216" s="8">
        <f t="shared" si="39"/>
        <v>21.082386679163825</v>
      </c>
      <c r="F216" s="32">
        <f t="shared" si="41"/>
        <v>-5.9964651229382922E-4</v>
      </c>
      <c r="G216" s="20">
        <f t="shared" si="40"/>
        <v>-0.59964651229382926</v>
      </c>
      <c r="H216" s="1">
        <f t="shared" si="42"/>
        <v>5.2460105154106264E-5</v>
      </c>
      <c r="I216" s="8">
        <f t="shared" si="43"/>
        <v>47.968450395320588</v>
      </c>
      <c r="J216" s="8">
        <f t="shared" si="44"/>
        <v>23.937084928694308</v>
      </c>
    </row>
    <row r="217" spans="1:10" x14ac:dyDescent="0.2">
      <c r="A217" s="8">
        <f t="shared" si="35"/>
        <v>16.6666666666667</v>
      </c>
      <c r="B217" s="9">
        <f t="shared" si="37"/>
        <v>966.2593938479439</v>
      </c>
      <c r="C217" s="9">
        <f t="shared" si="38"/>
        <v>1239.2470038303566</v>
      </c>
      <c r="D217" s="48">
        <f t="shared" si="36"/>
        <v>966.2593938479439</v>
      </c>
      <c r="E217" s="8">
        <f t="shared" si="39"/>
        <v>21.146565634805651</v>
      </c>
      <c r="F217" s="32">
        <f t="shared" si="41"/>
        <v>-6.0145332524678941E-4</v>
      </c>
      <c r="G217" s="20">
        <f t="shared" si="40"/>
        <v>-0.60145332524678941</v>
      </c>
      <c r="H217" s="1">
        <f t="shared" si="42"/>
        <v>5.2612497903543675E-5</v>
      </c>
      <c r="I217" s="8">
        <f t="shared" si="43"/>
        <v>48.342766577314748</v>
      </c>
      <c r="J217" s="8">
        <f t="shared" si="44"/>
        <v>23.630294104810879</v>
      </c>
    </row>
    <row r="218" spans="1:10" x14ac:dyDescent="0.2">
      <c r="A218" s="8">
        <f t="shared" si="35"/>
        <v>16.750000000000032</v>
      </c>
      <c r="B218" s="9">
        <f t="shared" si="37"/>
        <v>980.81792373794337</v>
      </c>
      <c r="C218" s="9">
        <f t="shared" si="38"/>
        <v>1246.289208854379</v>
      </c>
      <c r="D218" s="48">
        <f t="shared" si="36"/>
        <v>980.81792373794337</v>
      </c>
      <c r="E218" s="8">
        <f t="shared" si="39"/>
        <v>21.209907648360176</v>
      </c>
      <c r="F218" s="32">
        <f t="shared" si="41"/>
        <v>-6.0324164742522164E-4</v>
      </c>
      <c r="G218" s="20">
        <f t="shared" si="40"/>
        <v>-0.60324164742522168</v>
      </c>
      <c r="H218" s="1">
        <f t="shared" si="42"/>
        <v>5.2762838609926971E-5</v>
      </c>
      <c r="I218" s="8">
        <f t="shared" si="43"/>
        <v>48.713274574377451</v>
      </c>
      <c r="J218" s="8">
        <f t="shared" si="44"/>
        <v>23.316764717063524</v>
      </c>
    </row>
    <row r="219" spans="1:10" x14ac:dyDescent="0.2">
      <c r="A219" s="8">
        <f t="shared" si="35"/>
        <v>16.833333333333364</v>
      </c>
      <c r="B219" s="9">
        <f t="shared" si="37"/>
        <v>995.48701546045822</v>
      </c>
      <c r="C219" s="9">
        <f t="shared" si="38"/>
        <v>1253.23634960037</v>
      </c>
      <c r="D219" s="48">
        <f t="shared" si="36"/>
        <v>995.48701546045822</v>
      </c>
      <c r="E219" s="8">
        <f t="shared" si="39"/>
        <v>21.272394594110352</v>
      </c>
      <c r="F219" s="32">
        <f t="shared" si="41"/>
        <v>-6.0501081023314903E-4</v>
      </c>
      <c r="G219" s="20">
        <f t="shared" si="40"/>
        <v>-0.60501081023314907</v>
      </c>
      <c r="H219" s="1">
        <f t="shared" si="42"/>
        <v>5.2911086648508425E-5</v>
      </c>
      <c r="I219" s="8">
        <f t="shared" si="43"/>
        <v>49.079825440358618</v>
      </c>
      <c r="J219" s="8">
        <f t="shared" si="44"/>
        <v>22.996539905629117</v>
      </c>
    </row>
    <row r="220" spans="1:10" x14ac:dyDescent="0.2">
      <c r="A220" s="8">
        <f t="shared" si="35"/>
        <v>16.916666666666696</v>
      </c>
      <c r="B220" s="9">
        <f t="shared" si="37"/>
        <v>1010.2654595424243</v>
      </c>
      <c r="C220" s="9">
        <f t="shared" si="38"/>
        <v>1260.0864243888523</v>
      </c>
      <c r="D220" s="48">
        <f t="shared" si="36"/>
        <v>1010.2654595424243</v>
      </c>
      <c r="E220" s="8">
        <f t="shared" si="39"/>
        <v>21.33400846769419</v>
      </c>
      <c r="F220" s="32">
        <f t="shared" si="41"/>
        <v>-6.0676014525022257E-4</v>
      </c>
      <c r="G220" s="20">
        <f t="shared" si="40"/>
        <v>-0.60676014525022259</v>
      </c>
      <c r="H220" s="1">
        <f t="shared" si="42"/>
        <v>5.3057201735075765E-5</v>
      </c>
      <c r="I220" s="8">
        <f t="shared" si="43"/>
        <v>49.442270341040768</v>
      </c>
      <c r="J220" s="8">
        <f t="shared" si="44"/>
        <v>22.669666479215742</v>
      </c>
    </row>
    <row r="221" spans="1:10" x14ac:dyDescent="0.2">
      <c r="A221" s="8">
        <f t="shared" si="35"/>
        <v>17.000000000000028</v>
      </c>
      <c r="B221" s="9">
        <f t="shared" si="37"/>
        <v>1025.1520018917138</v>
      </c>
      <c r="C221" s="9">
        <f t="shared" si="38"/>
        <v>1266.8374461362355</v>
      </c>
      <c r="D221" s="48">
        <f t="shared" si="36"/>
        <v>1025.1520018917138</v>
      </c>
      <c r="E221" s="8">
        <f t="shared" si="39"/>
        <v>21.394731396034228</v>
      </c>
      <c r="F221" s="32">
        <f t="shared" si="41"/>
        <v>-6.0848898470705322E-4</v>
      </c>
      <c r="G221" s="20">
        <f t="shared" si="40"/>
        <v>-0.60848898470705326</v>
      </c>
      <c r="H221" s="1">
        <f t="shared" si="42"/>
        <v>5.3201143946363063E-5</v>
      </c>
      <c r="I221" s="8">
        <f t="shared" si="43"/>
        <v>49.800460663809559</v>
      </c>
      <c r="J221" s="8">
        <f t="shared" si="44"/>
        <v>22.336194937182032</v>
      </c>
    </row>
    <row r="222" spans="1:10" x14ac:dyDescent="0.2">
      <c r="A222" s="8">
        <f t="shared" si="35"/>
        <v>17.083333333333361</v>
      </c>
      <c r="B222" s="9">
        <f t="shared" si="37"/>
        <v>1040.1453438802826</v>
      </c>
      <c r="C222" s="9">
        <f t="shared" si="38"/>
        <v>1273.4874434648891</v>
      </c>
      <c r="D222" s="48">
        <f t="shared" si="36"/>
        <v>1040.1453438802826</v>
      </c>
      <c r="E222" s="8">
        <f t="shared" si="39"/>
        <v>21.45454564732232</v>
      </c>
      <c r="F222" s="32">
        <f t="shared" si="41"/>
        <v>-6.1019666196868573E-4</v>
      </c>
      <c r="G222" s="20">
        <f t="shared" si="40"/>
        <v>-0.61019666196868572</v>
      </c>
      <c r="H222" s="1">
        <f t="shared" si="42"/>
        <v>5.3342873740468796E-5</v>
      </c>
      <c r="I222" s="8">
        <f t="shared" si="43"/>
        <v>50.154248128934199</v>
      </c>
      <c r="J222" s="8">
        <f t="shared" si="44"/>
        <v>21.996179488287645</v>
      </c>
    </row>
    <row r="223" spans="1:10" x14ac:dyDescent="0.2">
      <c r="A223" s="8">
        <f t="shared" si="35"/>
        <v>17.166666666666693</v>
      </c>
      <c r="B223" s="9">
        <f t="shared" si="37"/>
        <v>1055.2441424609272</v>
      </c>
      <c r="C223" s="9">
        <f t="shared" si="38"/>
        <v>1280.0344618183249</v>
      </c>
      <c r="D223" s="48">
        <f t="shared" si="36"/>
        <v>1055.2441424609272</v>
      </c>
      <c r="E223" s="8">
        <f t="shared" si="39"/>
        <v>21.513433641050195</v>
      </c>
      <c r="F223" s="32">
        <f t="shared" si="41"/>
        <v>-6.1188251202570602E-4</v>
      </c>
      <c r="G223" s="20">
        <f t="shared" si="40"/>
        <v>-0.61188251202570609</v>
      </c>
      <c r="H223" s="1">
        <f t="shared" si="42"/>
        <v>5.3482351977262637E-5</v>
      </c>
      <c r="I223" s="8">
        <f t="shared" si="43"/>
        <v>50.503484902338059</v>
      </c>
      <c r="J223" s="8">
        <f t="shared" si="44"/>
        <v>21.649678065986826</v>
      </c>
    </row>
    <row r="224" spans="1:10" x14ac:dyDescent="0.2">
      <c r="A224" s="8">
        <f t="shared" si="35"/>
        <v>17.250000000000025</v>
      </c>
      <c r="B224" s="9">
        <f t="shared" si="37"/>
        <v>1070.4470103180797</v>
      </c>
      <c r="C224" s="9">
        <f t="shared" si="38"/>
        <v>1286.4765645804364</v>
      </c>
      <c r="D224" s="48">
        <f t="shared" si="36"/>
        <v>1070.4470103180797</v>
      </c>
      <c r="E224" s="8">
        <f t="shared" si="39"/>
        <v>21.571377958076656</v>
      </c>
      <c r="F224" s="32">
        <f t="shared" si="41"/>
        <v>-6.1354587199243633E-4</v>
      </c>
      <c r="G224" s="20">
        <f t="shared" si="40"/>
        <v>-0.61354587199243626</v>
      </c>
      <c r="H224" s="1">
        <f t="shared" si="42"/>
        <v>5.3619539938763509E-5</v>
      </c>
      <c r="I224" s="8">
        <f t="shared" si="43"/>
        <v>50.848023709734996</v>
      </c>
      <c r="J224" s="8">
        <f t="shared" si="44"/>
        <v>21.296752340181111</v>
      </c>
    </row>
    <row r="225" spans="1:10" x14ac:dyDescent="0.2">
      <c r="A225" s="8">
        <f t="shared" si="35"/>
        <v>17.333333333333357</v>
      </c>
      <c r="B225" s="9">
        <f t="shared" si="37"/>
        <v>1085.7525160530315</v>
      </c>
      <c r="C225" s="9">
        <f t="shared" si="38"/>
        <v>1292.8118341977229</v>
      </c>
      <c r="D225" s="48">
        <f t="shared" si="36"/>
        <v>1085.7525160530315</v>
      </c>
      <c r="E225" s="8">
        <f t="shared" si="39"/>
        <v>21.628361350721555</v>
      </c>
      <c r="F225" s="32">
        <f t="shared" si="41"/>
        <v>-6.1518608161166479E-4</v>
      </c>
      <c r="G225" s="20">
        <f t="shared" si="40"/>
        <v>-0.61518608161166477</v>
      </c>
      <c r="H225" s="1">
        <f t="shared" si="42"/>
        <v>5.3754399349470641E-5</v>
      </c>
      <c r="I225" s="8">
        <f t="shared" si="43"/>
        <v>51.187717952001918</v>
      </c>
      <c r="J225" s="8">
        <f t="shared" si="44"/>
        <v>20.937467725351635</v>
      </c>
    </row>
    <row r="226" spans="1:10" x14ac:dyDescent="0.2">
      <c r="A226" s="8">
        <f t="shared" si="35"/>
        <v>17.416666666666689</v>
      </c>
      <c r="B226" s="9">
        <f t="shared" si="37"/>
        <v>1101.1591844039367</v>
      </c>
      <c r="C226" s="9">
        <f t="shared" si="38"/>
        <v>1299.0383733034009</v>
      </c>
      <c r="D226" s="48">
        <f t="shared" si="36"/>
        <v>1101.1591844039367</v>
      </c>
      <c r="E226" s="8">
        <f t="shared" si="39"/>
        <v>21.684366752876734</v>
      </c>
      <c r="F226" s="32">
        <f t="shared" si="41"/>
        <v>-6.1680248376531856E-4</v>
      </c>
      <c r="G226" s="20">
        <f t="shared" si="40"/>
        <v>-0.61680248376531854</v>
      </c>
      <c r="H226" s="1">
        <f t="shared" si="42"/>
        <v>5.3886892396629397E-5</v>
      </c>
      <c r="I226" s="8">
        <f t="shared" si="43"/>
        <v>51.522421821653637</v>
      </c>
      <c r="J226" s="8">
        <f t="shared" si="44"/>
        <v>20.571893384996212</v>
      </c>
    </row>
    <row r="227" spans="1:10" x14ac:dyDescent="0.2">
      <c r="A227" s="8">
        <f t="shared" si="35"/>
        <v>17.500000000000021</v>
      </c>
      <c r="B227" s="9">
        <f t="shared" si="37"/>
        <v>1116.6654965009052</v>
      </c>
      <c r="C227" s="9">
        <f t="shared" si="38"/>
        <v>1305.1543058422828</v>
      </c>
      <c r="D227" s="48">
        <f t="shared" si="36"/>
        <v>1116.6654965009052</v>
      </c>
      <c r="E227" s="8">
        <f t="shared" si="39"/>
        <v>21.739377290123933</v>
      </c>
      <c r="F227" s="32">
        <f t="shared" si="41"/>
        <v>-6.1839442499047334E-4</v>
      </c>
      <c r="G227" s="20">
        <f t="shared" si="40"/>
        <v>-0.61839442499047337</v>
      </c>
      <c r="H227" s="1">
        <f t="shared" si="42"/>
        <v>5.4016981750413792E-5</v>
      </c>
      <c r="I227" s="8">
        <f t="shared" si="43"/>
        <v>51.85199042028141</v>
      </c>
      <c r="J227" s="8">
        <f t="shared" si="44"/>
        <v>20.200102232301173</v>
      </c>
    </row>
    <row r="228" spans="1:10" x14ac:dyDescent="0.2">
      <c r="A228" s="8">
        <f t="shared" si="35"/>
        <v>17.583333333333353</v>
      </c>
      <c r="B228" s="9">
        <f t="shared" si="37"/>
        <v>1132.2698901564527</v>
      </c>
      <c r="C228" s="9">
        <f t="shared" si="38"/>
        <v>1311.1577781952828</v>
      </c>
      <c r="D228" s="48">
        <f t="shared" si="36"/>
        <v>1132.2698901564527</v>
      </c>
      <c r="E228" s="8">
        <f t="shared" si="39"/>
        <v>21.793376289849267</v>
      </c>
      <c r="F228" s="32">
        <f t="shared" si="41"/>
        <v>-6.1996125600007458E-4</v>
      </c>
      <c r="G228" s="20">
        <f t="shared" si="40"/>
        <v>-0.61996125600007457</v>
      </c>
      <c r="H228" s="1">
        <f t="shared" si="42"/>
        <v>5.4144630584007057E-5</v>
      </c>
      <c r="I228" s="8">
        <f t="shared" si="43"/>
        <v>52.176279876812529</v>
      </c>
      <c r="J228" s="8">
        <f t="shared" si="44"/>
        <v>19.822170926983254</v>
      </c>
    </row>
    <row r="229" spans="1:10" x14ac:dyDescent="0.2">
      <c r="A229" s="8">
        <f t="shared" si="35"/>
        <v>17.666666666666686</v>
      </c>
      <c r="B229" s="9">
        <f t="shared" si="37"/>
        <v>1147.970760191532</v>
      </c>
      <c r="C229" s="9">
        <f t="shared" si="38"/>
        <v>1317.0469603023948</v>
      </c>
      <c r="D229" s="48">
        <f t="shared" si="36"/>
        <v>1147.970760191532</v>
      </c>
      <c r="E229" s="8">
        <f t="shared" si="39"/>
        <v>21.846347291344003</v>
      </c>
      <c r="F229" s="32">
        <f t="shared" si="41"/>
        <v>-6.2150233220771632E-4</v>
      </c>
      <c r="G229" s="20">
        <f t="shared" si="40"/>
        <v>-0.62150233220771633</v>
      </c>
      <c r="H229" s="1">
        <f t="shared" si="42"/>
        <v>5.4269802593561942E-5</v>
      </c>
      <c r="I229" s="8">
        <f t="shared" si="43"/>
        <v>52.495147466444052</v>
      </c>
      <c r="J229" s="8">
        <f t="shared" si="44"/>
        <v>19.438179868242162</v>
      </c>
    </row>
    <row r="230" spans="1:10" x14ac:dyDescent="0.2">
      <c r="A230" s="8">
        <f t="shared" si="35"/>
        <v>17.750000000000018</v>
      </c>
      <c r="B230" s="9">
        <f t="shared" si="37"/>
        <v>1163.7664587973272</v>
      </c>
      <c r="C230" s="9">
        <f t="shared" si="38"/>
        <v>1322.820046782964</v>
      </c>
      <c r="D230" s="48">
        <f t="shared" si="36"/>
        <v>1163.7664587973272</v>
      </c>
      <c r="E230" s="8">
        <f t="shared" si="39"/>
        <v>21.898274055881</v>
      </c>
      <c r="F230" s="32">
        <f t="shared" si="41"/>
        <v>-6.2301701425581117E-4</v>
      </c>
      <c r="G230" s="20">
        <f t="shared" si="40"/>
        <v>-0.62301701425581113</v>
      </c>
      <c r="H230" s="1">
        <f t="shared" si="42"/>
        <v>5.4392462018022436E-5</v>
      </c>
      <c r="I230" s="8">
        <f t="shared" si="43"/>
        <v>52.80845173010011</v>
      </c>
      <c r="J230" s="8">
        <f t="shared" si="44"/>
        <v>19.048213183770113</v>
      </c>
    </row>
    <row r="231" spans="1:10" x14ac:dyDescent="0.2">
      <c r="A231" s="8">
        <f t="shared" si="35"/>
        <v>17.83333333333335</v>
      </c>
      <c r="B231" s="9">
        <f t="shared" si="37"/>
        <v>1179.6552959329415</v>
      </c>
      <c r="C231" s="9">
        <f t="shared" si="38"/>
        <v>1328.4752580520644</v>
      </c>
      <c r="D231" s="48">
        <f t="shared" si="36"/>
        <v>1179.6552959329415</v>
      </c>
      <c r="E231" s="8">
        <f t="shared" si="39"/>
        <v>21.949140576756079</v>
      </c>
      <c r="F231" s="32">
        <f t="shared" si="41"/>
        <v>-6.245046685464644E-4</v>
      </c>
      <c r="G231" s="20">
        <f t="shared" si="40"/>
        <v>-0.62450466854646447</v>
      </c>
      <c r="H231" s="1">
        <f t="shared" si="42"/>
        <v>5.4512573658787976E-5</v>
      </c>
      <c r="I231" s="8">
        <f t="shared" si="43"/>
        <v>53.116052594258548</v>
      </c>
      <c r="J231" s="8">
        <f t="shared" si="44"/>
        <v>18.652358714770518</v>
      </c>
    </row>
    <row r="232" spans="1:10" x14ac:dyDescent="0.2">
      <c r="A232" s="8">
        <f t="shared" si="35"/>
        <v>17.916666666666682</v>
      </c>
      <c r="B232" s="9">
        <f t="shared" si="37"/>
        <v>1195.6355397590683</v>
      </c>
      <c r="C232" s="9">
        <f t="shared" si="38"/>
        <v>1334.0108414317772</v>
      </c>
      <c r="D232" s="48">
        <f t="shared" si="36"/>
        <v>1195.6355397590683</v>
      </c>
      <c r="E232" s="8">
        <f t="shared" si="39"/>
        <v>21.998931089283602</v>
      </c>
      <c r="F232" s="32">
        <f t="shared" si="41"/>
        <v>-6.2596466777434766E-4</v>
      </c>
      <c r="G232" s="20">
        <f t="shared" si="40"/>
        <v>-0.62596466777434767</v>
      </c>
      <c r="H232" s="1">
        <f t="shared" si="42"/>
        <v>5.4630102899202455E-5</v>
      </c>
      <c r="I232" s="8">
        <f t="shared" si="43"/>
        <v>53.417811490989507</v>
      </c>
      <c r="J232" s="8">
        <f t="shared" si="44"/>
        <v>18.250707996944151</v>
      </c>
    </row>
    <row r="233" spans="1:10" x14ac:dyDescent="0.2">
      <c r="A233" s="8">
        <f t="shared" si="35"/>
        <v>18.000000000000014</v>
      </c>
      <c r="B233" s="9">
        <f t="shared" si="37"/>
        <v>1211.7054171076848</v>
      </c>
      <c r="C233" s="9">
        <f t="shared" si="38"/>
        <v>1339.425072256156</v>
      </c>
      <c r="D233" s="48">
        <f t="shared" si="36"/>
        <v>1211.7054171076848</v>
      </c>
      <c r="E233" s="8">
        <f t="shared" si="39"/>
        <v>22.047630080735178</v>
      </c>
      <c r="F233" s="32">
        <f t="shared" si="41"/>
        <v>-6.2739639146085289E-4</v>
      </c>
      <c r="G233" s="20">
        <f t="shared" si="40"/>
        <v>-0.62739639146085291</v>
      </c>
      <c r="H233" s="1">
        <f t="shared" si="42"/>
        <v>5.4745015723848823E-5</v>
      </c>
      <c r="I233" s="8">
        <f t="shared" si="43"/>
        <v>53.713591478045352</v>
      </c>
      <c r="J233" s="8">
        <f t="shared" si="44"/>
        <v>17.84335623740731</v>
      </c>
    </row>
    <row r="234" spans="1:10" x14ac:dyDescent="0.2">
      <c r="A234" s="8">
        <f t="shared" ref="A234:A297" si="45">A233+time_step</f>
        <v>18.083333333333346</v>
      </c>
      <c r="B234" s="9">
        <f t="shared" si="37"/>
        <v>1227.8631139877582</v>
      </c>
      <c r="C234" s="9">
        <f t="shared" si="38"/>
        <v>1344.7162549686527</v>
      </c>
      <c r="D234" s="48">
        <f t="shared" si="36"/>
        <v>1227.8631139877582</v>
      </c>
      <c r="E234" s="8">
        <f t="shared" si="39"/>
        <v>22.095222300210629</v>
      </c>
      <c r="F234" s="32">
        <f t="shared" si="41"/>
        <v>-6.2879922648879092E-4</v>
      </c>
      <c r="G234" s="20">
        <f t="shared" si="40"/>
        <v>-0.62879922648879094</v>
      </c>
      <c r="H234" s="1">
        <f t="shared" si="42"/>
        <v>5.485727873763148E-5</v>
      </c>
      <c r="I234" s="8">
        <f t="shared" si="43"/>
        <v>54.003257358838738</v>
      </c>
      <c r="J234" s="8">
        <f t="shared" si="44"/>
        <v>17.430402287513097</v>
      </c>
    </row>
    <row r="235" spans="1:10" x14ac:dyDescent="0.2">
      <c r="A235" s="8">
        <f t="shared" si="45"/>
        <v>18.166666666666679</v>
      </c>
      <c r="B235" s="9">
        <f t="shared" si="37"/>
        <v>1244.1067761269071</v>
      </c>
      <c r="C235" s="9">
        <f t="shared" si="38"/>
        <v>1349.8827242107732</v>
      </c>
      <c r="D235" s="48">
        <f t="shared" si="36"/>
        <v>1244.1067761269071</v>
      </c>
      <c r="E235" s="8">
        <f t="shared" si="39"/>
        <v>22.141692768430048</v>
      </c>
      <c r="F235" s="32">
        <f t="shared" si="41"/>
        <v>-6.3017256763688782E-4</v>
      </c>
      <c r="G235" s="20">
        <f t="shared" si="40"/>
        <v>-0.63017256763688789</v>
      </c>
      <c r="H235" s="1">
        <f t="shared" si="42"/>
        <v>5.4966859184628231E-5</v>
      </c>
      <c r="I235" s="8">
        <f t="shared" si="43"/>
        <v>54.286675802143137</v>
      </c>
      <c r="J235" s="8">
        <f t="shared" si="44"/>
        <v>17.011948611553553</v>
      </c>
    </row>
    <row r="236" spans="1:10" x14ac:dyDescent="0.2">
      <c r="A236" s="8">
        <f t="shared" si="45"/>
        <v>18.250000000000011</v>
      </c>
      <c r="B236" s="9">
        <f t="shared" si="37"/>
        <v>1260.4345095489089</v>
      </c>
      <c r="C236" s="9">
        <f t="shared" si="38"/>
        <v>1354.9228459007225</v>
      </c>
      <c r="D236" s="48">
        <f t="shared" si="36"/>
        <v>1260.4345095489089</v>
      </c>
      <c r="E236" s="8">
        <f t="shared" si="39"/>
        <v>22.187026787435762</v>
      </c>
      <c r="F236" s="32">
        <f t="shared" si="41"/>
        <v>-6.3151581811332234E-4</v>
      </c>
      <c r="G236" s="20">
        <f t="shared" si="40"/>
        <v>-0.63151581811332236</v>
      </c>
      <c r="H236" s="1">
        <f t="shared" si="42"/>
        <v>5.5073724966693204E-5</v>
      </c>
      <c r="I236" s="8">
        <f t="shared" si="43"/>
        <v>54.563715461347968</v>
      </c>
      <c r="J236" s="8">
        <f t="shared" si="44"/>
        <v>16.588101251327224</v>
      </c>
    </row>
    <row r="237" spans="1:10" x14ac:dyDescent="0.2">
      <c r="A237" s="8">
        <f t="shared" si="45"/>
        <v>18.333333333333343</v>
      </c>
      <c r="B237" s="9">
        <f t="shared" si="37"/>
        <v>1276.8443811868942</v>
      </c>
      <c r="C237" s="9">
        <f t="shared" si="38"/>
        <v>1359.8350183007994</v>
      </c>
      <c r="D237" s="48">
        <f t="shared" si="36"/>
        <v>1276.8443811868942</v>
      </c>
      <c r="E237" s="8">
        <f t="shared" si="39"/>
        <v>22.231209950193232</v>
      </c>
      <c r="F237" s="32">
        <f t="shared" si="41"/>
        <v>-6.3282839008752922E-4</v>
      </c>
      <c r="G237" s="20">
        <f t="shared" si="40"/>
        <v>-0.63282839008752922</v>
      </c>
      <c r="H237" s="1">
        <f t="shared" si="42"/>
        <v>5.5177844661793522E-5</v>
      </c>
      <c r="I237" s="8">
        <f t="shared" si="43"/>
        <v>54.834247093098796</v>
      </c>
      <c r="J237" s="8">
        <f t="shared" si="44"/>
        <v>16.15896978656372</v>
      </c>
    </row>
    <row r="238" spans="1:10" x14ac:dyDescent="0.2">
      <c r="A238" s="8">
        <f t="shared" si="45"/>
        <v>18.416666666666675</v>
      </c>
      <c r="B238" s="9">
        <f t="shared" si="37"/>
        <v>1293.3344195320199</v>
      </c>
      <c r="C238" s="9">
        <f t="shared" si="38"/>
        <v>1364.617673072298</v>
      </c>
      <c r="D238" s="48">
        <f t="shared" si="36"/>
        <v>1293.3344195320199</v>
      </c>
      <c r="E238" s="8">
        <f t="shared" si="39"/>
        <v>22.274228150079413</v>
      </c>
      <c r="F238" s="32">
        <f t="shared" si="41"/>
        <v>-6.3410970521949792E-4</v>
      </c>
      <c r="G238" s="20">
        <f t="shared" si="40"/>
        <v>-0.63410970521949794</v>
      </c>
      <c r="H238" s="1">
        <f t="shared" si="42"/>
        <v>5.5279187542061271E-5</v>
      </c>
      <c r="I238" s="8">
        <f t="shared" si="43"/>
        <v>55.098143675151526</v>
      </c>
      <c r="J238" s="8">
        <f t="shared" si="44"/>
        <v>15.724667291203987</v>
      </c>
    </row>
    <row r="239" spans="1:10" x14ac:dyDescent="0.2">
      <c r="A239" s="8">
        <f t="shared" si="45"/>
        <v>18.500000000000007</v>
      </c>
      <c r="B239" s="9">
        <f t="shared" si="37"/>
        <v>1309.9026153173552</v>
      </c>
      <c r="C239" s="9">
        <f t="shared" si="38"/>
        <v>1369.269276316669</v>
      </c>
      <c r="D239" s="48">
        <f t="shared" si="36"/>
        <v>1309.9026153173552</v>
      </c>
      <c r="E239" s="8">
        <f t="shared" si="39"/>
        <v>22.31606759024767</v>
      </c>
      <c r="F239" s="32">
        <f t="shared" si="41"/>
        <v>-6.3535919518577461E-4</v>
      </c>
      <c r="G239" s="20">
        <f t="shared" si="40"/>
        <v>-0.63535919518577455</v>
      </c>
      <c r="H239" s="1">
        <f t="shared" si="42"/>
        <v>5.5377723591543605E-5</v>
      </c>
      <c r="I239" s="8">
        <f t="shared" si="43"/>
        <v>55.35528052326837</v>
      </c>
      <c r="J239" s="8">
        <f t="shared" si="44"/>
        <v>15.285310285542179</v>
      </c>
    </row>
    <row r="240" spans="1:10" x14ac:dyDescent="0.2">
      <c r="A240" s="8">
        <f t="shared" si="45"/>
        <v>18.583333333333339</v>
      </c>
      <c r="B240" s="9">
        <f t="shared" si="37"/>
        <v>1326.5469222366728</v>
      </c>
      <c r="C240" s="9">
        <f t="shared" si="38"/>
        <v>1373.788329601708</v>
      </c>
      <c r="D240" s="48">
        <f t="shared" si="36"/>
        <v>1326.5469222366728</v>
      </c>
      <c r="E240" s="8">
        <f t="shared" si="39"/>
        <v>22.356714792857947</v>
      </c>
      <c r="F240" s="32">
        <f t="shared" si="41"/>
        <v>-6.3657630220138438E-4</v>
      </c>
      <c r="G240" s="20">
        <f t="shared" si="40"/>
        <v>-0.63657630220138439</v>
      </c>
      <c r="H240" s="1">
        <f t="shared" si="42"/>
        <v>5.5473423523633362E-5</v>
      </c>
      <c r="I240" s="8">
        <f t="shared" si="43"/>
        <v>55.605535406982725</v>
      </c>
      <c r="J240" s="8">
        <f t="shared" si="44"/>
        <v>14.841018684242426</v>
      </c>
    </row>
    <row r="241" spans="1:10" x14ac:dyDescent="0.2">
      <c r="A241" s="8">
        <f t="shared" si="45"/>
        <v>18.666666666666671</v>
      </c>
      <c r="B241" s="9">
        <f t="shared" si="37"/>
        <v>1343.2652576977753</v>
      </c>
      <c r="C241" s="9">
        <f t="shared" si="38"/>
        <v>1378.1733709715313</v>
      </c>
      <c r="D241" s="48">
        <f t="shared" si="36"/>
        <v>1343.2652576977753</v>
      </c>
      <c r="E241" s="8">
        <f t="shared" si="39"/>
        <v>22.396156608161114</v>
      </c>
      <c r="F241" s="32">
        <f t="shared" si="41"/>
        <v>-6.377604795368741E-4</v>
      </c>
      <c r="G241" s="20">
        <f t="shared" si="40"/>
        <v>-0.63776047953687409</v>
      </c>
      <c r="H241" s="1">
        <f t="shared" si="42"/>
        <v>5.5566258798163343E-5</v>
      </c>
      <c r="I241" s="8">
        <f t="shared" si="43"/>
        <v>55.84878866405959</v>
      </c>
      <c r="J241" s="8">
        <f t="shared" si="44"/>
        <v>14.391915740251166</v>
      </c>
    </row>
    <row r="242" spans="1:10" x14ac:dyDescent="0.2">
      <c r="A242" s="8">
        <f t="shared" si="45"/>
        <v>18.750000000000004</v>
      </c>
      <c r="B242" s="9">
        <f t="shared" si="37"/>
        <v>1360.0555036099408</v>
      </c>
      <c r="C242" s="9">
        <f t="shared" si="38"/>
        <v>1382.4229759391126</v>
      </c>
      <c r="D242" s="48">
        <f t="shared" si="36"/>
        <v>1360.0555036099408</v>
      </c>
      <c r="E242" s="8">
        <f t="shared" si="39"/>
        <v>22.434380223426455</v>
      </c>
      <c r="F242" s="32">
        <f t="shared" si="41"/>
        <v>-6.3891119202968407E-4</v>
      </c>
      <c r="G242" s="20">
        <f t="shared" si="40"/>
        <v>-0.63891119202968405</v>
      </c>
      <c r="H242" s="1">
        <f t="shared" si="42"/>
        <v>5.5656201638146972E-5</v>
      </c>
      <c r="I242" s="8">
        <f t="shared" si="43"/>
        <v>56.084923313478171</v>
      </c>
      <c r="J242" s="8">
        <f t="shared" si="44"/>
        <v>13.938127984633235</v>
      </c>
    </row>
    <row r="243" spans="1:10" x14ac:dyDescent="0.2">
      <c r="A243" s="8">
        <f t="shared" si="45"/>
        <v>18.833333333333336</v>
      </c>
      <c r="B243" s="9">
        <f t="shared" si="37"/>
        <v>1376.91550720502</v>
      </c>
      <c r="C243" s="9">
        <f t="shared" si="38"/>
        <v>1386.5357584601643</v>
      </c>
      <c r="D243" s="48">
        <f t="shared" si="36"/>
        <v>1376.91550720502</v>
      </c>
      <c r="E243" s="8">
        <f t="shared" si="39"/>
        <v>22.471373171701401</v>
      </c>
      <c r="F243" s="32">
        <f t="shared" si="41"/>
        <v>-6.4002791658904809E-4</v>
      </c>
      <c r="G243" s="20">
        <f t="shared" si="40"/>
        <v>-0.64002791658904812</v>
      </c>
      <c r="H243" s="1">
        <f t="shared" si="42"/>
        <v>5.5743225046149357E-5</v>
      </c>
      <c r="I243" s="8">
        <f t="shared" si="43"/>
        <v>56.313825166763678</v>
      </c>
      <c r="J243" s="8">
        <f t="shared" si="44"/>
        <v>13.479785162367408</v>
      </c>
    </row>
    <row r="244" spans="1:10" x14ac:dyDescent="0.2">
      <c r="A244" s="8">
        <f t="shared" si="45"/>
        <v>18.916666666666668</v>
      </c>
      <c r="B244" s="9">
        <f t="shared" si="37"/>
        <v>1393.8430818916615</v>
      </c>
      <c r="C244" s="9">
        <f t="shared" si="38"/>
        <v>1390.5103718871578</v>
      </c>
      <c r="D244" s="48">
        <f t="shared" si="36"/>
        <v>1393.8430818916615</v>
      </c>
      <c r="E244" s="8">
        <f t="shared" si="39"/>
        <v>22.507123340392575</v>
      </c>
      <c r="F244" s="32">
        <f t="shared" si="41"/>
        <v>-6.4111014269363595E-4</v>
      </c>
      <c r="G244" s="20">
        <f t="shared" si="40"/>
        <v>-0.64111014269363598</v>
      </c>
      <c r="H244" s="1">
        <f t="shared" si="42"/>
        <v>5.5827302820271855E-5</v>
      </c>
      <c r="I244" s="8">
        <f t="shared" si="43"/>
        <v>56.535382937496031</v>
      </c>
      <c r="J244" s="8">
        <f t="shared" si="44"/>
        <v>13.017020164144675</v>
      </c>
    </row>
    <row r="245" spans="1:10" x14ac:dyDescent="0.2">
      <c r="A245" s="8">
        <f t="shared" si="45"/>
        <v>19</v>
      </c>
      <c r="B245" s="9">
        <f t="shared" si="37"/>
        <v>1410.8360081420938</v>
      </c>
      <c r="C245" s="9">
        <f t="shared" si="38"/>
        <v>1394.3455099022888</v>
      </c>
      <c r="D245" s="48">
        <f t="shared" si="36"/>
        <v>1410.8360081420938</v>
      </c>
      <c r="E245" s="8">
        <f t="shared" si="39"/>
        <v>22.541618979657439</v>
      </c>
      <c r="F245" s="32">
        <f t="shared" si="41"/>
        <v>-6.4215737288113881E-4</v>
      </c>
      <c r="G245" s="20">
        <f t="shared" si="40"/>
        <v>-0.64215737288113883</v>
      </c>
      <c r="H245" s="1">
        <f t="shared" si="42"/>
        <v>5.5908409569734709E-5</v>
      </c>
      <c r="I245" s="8">
        <f t="shared" si="43"/>
        <v>56.749488348824286</v>
      </c>
      <c r="J245" s="8">
        <f t="shared" si="44"/>
        <v>12.5499689542201</v>
      </c>
    </row>
    <row r="246" spans="1:10" x14ac:dyDescent="0.2">
      <c r="A246" s="8">
        <f t="shared" si="45"/>
        <v>19.083333333333332</v>
      </c>
      <c r="B246" s="9">
        <f t="shared" si="37"/>
        <v>1427.8920344108399</v>
      </c>
      <c r="C246" s="9">
        <f t="shared" si="38"/>
        <v>1398.0399074282145</v>
      </c>
      <c r="D246" s="48">
        <f t="shared" si="36"/>
        <v>1427.8920344108399</v>
      </c>
      <c r="E246" s="8">
        <f t="shared" si="39"/>
        <v>22.574848710596079</v>
      </c>
      <c r="F246" s="32">
        <f t="shared" si="41"/>
        <v>-6.4316912322901409E-4</v>
      </c>
      <c r="G246" s="20">
        <f t="shared" si="40"/>
        <v>-0.64316912322901421</v>
      </c>
      <c r="H246" s="1">
        <f t="shared" si="42"/>
        <v>5.5986520730041954E-5</v>
      </c>
      <c r="I246" s="8">
        <f t="shared" si="43"/>
        <v>56.956036238817163</v>
      </c>
      <c r="J246" s="8">
        <f t="shared" si="44"/>
        <v>12.078770494376643</v>
      </c>
    </row>
    <row r="247" spans="1:10" x14ac:dyDescent="0.2">
      <c r="A247" s="8">
        <f t="shared" si="45"/>
        <v>19.166666666666664</v>
      </c>
      <c r="B247" s="9">
        <f t="shared" si="37"/>
        <v>1445.0088780846911</v>
      </c>
      <c r="C247" s="9">
        <f t="shared" si="38"/>
        <v>1401.5923415154055</v>
      </c>
      <c r="D247" s="48">
        <f t="shared" si="36"/>
        <v>1445.0088780846911</v>
      </c>
      <c r="E247" s="8">
        <f t="shared" si="39"/>
        <v>22.606801533232566</v>
      </c>
      <c r="F247" s="32">
        <f t="shared" si="41"/>
        <v>-6.4414492382561749E-4</v>
      </c>
      <c r="G247" s="20">
        <f t="shared" si="40"/>
        <v>-0.6441449238256175</v>
      </c>
      <c r="H247" s="1">
        <f t="shared" si="42"/>
        <v>5.6061612577713473E-5</v>
      </c>
      <c r="I247" s="8">
        <f t="shared" si="43"/>
        <v>57.154924663481793</v>
      </c>
      <c r="J247" s="8">
        <f t="shared" si="44"/>
        <v>11.603566664066896</v>
      </c>
    </row>
    <row r="248" spans="1:10" x14ac:dyDescent="0.2">
      <c r="A248" s="8">
        <f t="shared" si="45"/>
        <v>19.249999999999996</v>
      </c>
      <c r="B248" s="9">
        <f t="shared" si="37"/>
        <v>1462.1842264632135</v>
      </c>
      <c r="C248" s="9">
        <f t="shared" si="38"/>
        <v>1405.0016322049757</v>
      </c>
      <c r="D248" s="48">
        <f t="shared" si="36"/>
        <v>1462.1842264632135</v>
      </c>
      <c r="E248" s="8">
        <f t="shared" si="39"/>
        <v>22.637466834275838</v>
      </c>
      <c r="F248" s="32">
        <f t="shared" si="41"/>
        <v>-6.4508431923094233E-4</v>
      </c>
      <c r="G248" s="20">
        <f t="shared" si="40"/>
        <v>-0.64508431923094234</v>
      </c>
      <c r="H248" s="1">
        <f t="shared" si="42"/>
        <v>5.6133662244569336E-5</v>
      </c>
      <c r="I248" s="8">
        <f t="shared" si="43"/>
        <v>57.346054997285286</v>
      </c>
      <c r="J248" s="8">
        <f t="shared" si="44"/>
        <v>11.124502176806127</v>
      </c>
    </row>
    <row r="249" spans="1:10" x14ac:dyDescent="0.2">
      <c r="A249" s="8">
        <f t="shared" si="45"/>
        <v>19.333333333333329</v>
      </c>
      <c r="B249" s="9">
        <f t="shared" si="37"/>
        <v>1479.4157377690153</v>
      </c>
      <c r="C249" s="9">
        <f t="shared" si="38"/>
        <v>1408.2666433658792</v>
      </c>
      <c r="D249" s="48">
        <f t="shared" si="36"/>
        <v>1479.4157377690153</v>
      </c>
      <c r="E249" s="8">
        <f t="shared" si="39"/>
        <v>22.666834394649918</v>
      </c>
      <c r="F249" s="32">
        <f t="shared" si="41"/>
        <v>-6.4598686892621698E-4</v>
      </c>
      <c r="G249" s="20">
        <f t="shared" si="40"/>
        <v>-0.64598686892621704</v>
      </c>
      <c r="H249" s="1">
        <f t="shared" si="42"/>
        <v>5.6202647731552119E-5</v>
      </c>
      <c r="I249" s="8">
        <f t="shared" si="43"/>
        <v>57.529332031016196</v>
      </c>
      <c r="J249" s="8">
        <f t="shared" si="44"/>
        <v>10.641724492897437</v>
      </c>
    </row>
    <row r="250" spans="1:10" x14ac:dyDescent="0.2">
      <c r="A250" s="8">
        <f t="shared" si="45"/>
        <v>19.416666666666661</v>
      </c>
      <c r="B250" s="9">
        <f t="shared" si="37"/>
        <v>1496.7010421869529</v>
      </c>
      <c r="C250" s="9">
        <f t="shared" si="38"/>
        <v>1411.3862835053853</v>
      </c>
      <c r="D250" s="48">
        <f t="shared" si="36"/>
        <v>1496.7010421869529</v>
      </c>
      <c r="E250" s="8">
        <f t="shared" si="39"/>
        <v>22.694894396783869</v>
      </c>
      <c r="F250" s="32">
        <f t="shared" si="41"/>
        <v>-6.4685214775160539E-4</v>
      </c>
      <c r="G250" s="20">
        <f t="shared" si="40"/>
        <v>-0.64685214775160549</v>
      </c>
      <c r="H250" s="1">
        <f t="shared" si="42"/>
        <v>5.6268547922073148E-5</v>
      </c>
      <c r="I250" s="8">
        <f t="shared" si="43"/>
        <v>57.704664066826069</v>
      </c>
      <c r="J250" s="8">
        <f t="shared" si="44"/>
        <v>10.155383728577155</v>
      </c>
    </row>
    <row r="251" spans="1:10" x14ac:dyDescent="0.2">
      <c r="A251" s="8">
        <f t="shared" si="45"/>
        <v>19.499999999999993</v>
      </c>
      <c r="B251" s="9">
        <f t="shared" si="37"/>
        <v>1514.0377429314051</v>
      </c>
      <c r="C251" s="9">
        <f t="shared" si="38"/>
        <v>1414.3595065517732</v>
      </c>
      <c r="D251" s="48">
        <f t="shared" si="36"/>
        <v>1514.0377429314051</v>
      </c>
      <c r="E251" s="8">
        <f t="shared" si="39"/>
        <v>22.721637431651857</v>
      </c>
      <c r="F251" s="32">
        <f t="shared" si="41"/>
        <v>-6.4767974633128374E-4</v>
      </c>
      <c r="G251" s="20">
        <f t="shared" si="40"/>
        <v>-0.64767974633128378</v>
      </c>
      <c r="H251" s="1">
        <f t="shared" si="42"/>
        <v>5.6331342594869337E-5</v>
      </c>
      <c r="I251" s="8">
        <f t="shared" si="43"/>
        <v>57.871963010294756</v>
      </c>
      <c r="J251" s="8">
        <f t="shared" si="44"/>
        <v>9.6656325616757641</v>
      </c>
    </row>
    <row r="252" spans="1:10" x14ac:dyDescent="0.2">
      <c r="A252" s="8">
        <f t="shared" si="45"/>
        <v>19.583333333333325</v>
      </c>
      <c r="B252" s="9">
        <f t="shared" si="37"/>
        <v>1531.4234173407006</v>
      </c>
      <c r="C252" s="9">
        <f t="shared" si="38"/>
        <v>1417.1853126082149</v>
      </c>
      <c r="D252" s="48">
        <f t="shared" si="36"/>
        <v>1531.4234173407006</v>
      </c>
      <c r="E252" s="8">
        <f t="shared" si="39"/>
        <v>22.747054505553994</v>
      </c>
      <c r="F252" s="32">
        <f t="shared" si="41"/>
        <v>-6.4846927148517672E-4</v>
      </c>
      <c r="G252" s="20">
        <f t="shared" si="40"/>
        <v>-0.64846927148517675</v>
      </c>
      <c r="H252" s="1">
        <f t="shared" si="42"/>
        <v>5.6391012436357333E-5</v>
      </c>
      <c r="I252" s="8">
        <f t="shared" si="43"/>
        <v>58.031144459366821</v>
      </c>
      <c r="J252" s="8">
        <f t="shared" si="44"/>
        <v>9.1726261338967667</v>
      </c>
    </row>
    <row r="253" spans="1:10" x14ac:dyDescent="0.2">
      <c r="A253" s="8">
        <f t="shared" si="45"/>
        <v>19.666666666666657</v>
      </c>
      <c r="B253" s="9">
        <f t="shared" si="37"/>
        <v>1548.855617997737</v>
      </c>
      <c r="C253" s="9">
        <f t="shared" si="38"/>
        <v>1419.8627486768489</v>
      </c>
      <c r="D253" s="48">
        <f t="shared" si="36"/>
        <v>1548.855617997737</v>
      </c>
      <c r="E253" s="8">
        <f t="shared" si="39"/>
        <v>22.77113704662916</v>
      </c>
      <c r="F253" s="32">
        <f t="shared" si="41"/>
        <v>-6.4922034662664996E-4</v>
      </c>
      <c r="G253" s="20">
        <f t="shared" si="40"/>
        <v>-0.64922034662664996</v>
      </c>
      <c r="H253" s="1">
        <f t="shared" si="42"/>
        <v>5.6447539052472652E-5</v>
      </c>
      <c r="I253" s="8">
        <f t="shared" si="43"/>
        <v>58.182127790010718</v>
      </c>
      <c r="J253" s="8">
        <f t="shared" si="44"/>
        <v>8.6765219498227282</v>
      </c>
    </row>
    <row r="254" spans="1:10" x14ac:dyDescent="0.2">
      <c r="A254" s="8">
        <f t="shared" si="45"/>
        <v>19.749999999999989</v>
      </c>
      <c r="B254" s="9">
        <f t="shared" si="37"/>
        <v>1566.3318738757878</v>
      </c>
      <c r="C254" s="9">
        <f t="shared" si="38"/>
        <v>1422.3909093520811</v>
      </c>
      <c r="D254" s="48">
        <f t="shared" si="36"/>
        <v>1566.3318738757878</v>
      </c>
      <c r="E254" s="8">
        <f t="shared" si="39"/>
        <v>22.79387691109098</v>
      </c>
      <c r="F254" s="32">
        <f t="shared" si="41"/>
        <v>-6.4993261214548554E-4</v>
      </c>
      <c r="G254" s="20">
        <f t="shared" si="40"/>
        <v>-0.64993261214548559</v>
      </c>
      <c r="H254" s="1">
        <f t="shared" si="42"/>
        <v>5.650090497998163E-5</v>
      </c>
      <c r="I254" s="8">
        <f t="shared" si="43"/>
        <v>58.324836238456818</v>
      </c>
      <c r="J254" s="8">
        <f t="shared" si="44"/>
        <v>8.1774797727645687</v>
      </c>
    </row>
    <row r="255" spans="1:10" x14ac:dyDescent="0.2">
      <c r="A255" s="8">
        <f t="shared" si="45"/>
        <v>19.833333333333321</v>
      </c>
      <c r="B255" s="9">
        <f t="shared" si="37"/>
        <v>1583.8496915084474</v>
      </c>
      <c r="C255" s="9">
        <f t="shared" si="38"/>
        <v>1424.7689374821809</v>
      </c>
      <c r="D255" s="48">
        <f t="shared" si="36"/>
        <v>1583.8496915084474</v>
      </c>
      <c r="E255" s="8">
        <f t="shared" si="39"/>
        <v>22.815266389178589</v>
      </c>
      <c r="F255" s="32">
        <f t="shared" si="41"/>
        <v>-6.5060572577548058E-4</v>
      </c>
      <c r="G255" s="20">
        <f t="shared" si="40"/>
        <v>-0.65060572577548059</v>
      </c>
      <c r="H255" s="1">
        <f t="shared" si="42"/>
        <v>5.6551093697254614E-5</v>
      </c>
      <c r="I255" s="8">
        <f t="shared" si="43"/>
        <v>58.459196979875315</v>
      </c>
      <c r="J255" s="8">
        <f t="shared" si="44"/>
        <v>7.6756615175766241</v>
      </c>
    </row>
    <row r="256" spans="1:10" x14ac:dyDescent="0.2">
      <c r="A256" s="8">
        <f t="shared" si="45"/>
        <v>19.916666666666654</v>
      </c>
      <c r="B256" s="9">
        <f t="shared" si="37"/>
        <v>1601.4065561826305</v>
      </c>
      <c r="C256" s="9">
        <f t="shared" si="38"/>
        <v>1426.9960247982856</v>
      </c>
      <c r="D256" s="48">
        <f t="shared" si="36"/>
        <v>1601.4065561826305</v>
      </c>
      <c r="E256" s="8">
        <f t="shared" si="39"/>
        <v>22.835298210814369</v>
      </c>
      <c r="F256" s="32">
        <f t="shared" si="41"/>
        <v>-6.5123936294602877E-4</v>
      </c>
      <c r="G256" s="20">
        <f t="shared" si="40"/>
        <v>-0.65123936294602869</v>
      </c>
      <c r="H256" s="1">
        <f t="shared" si="42"/>
        <v>5.6598089634489585E-5</v>
      </c>
      <c r="I256" s="8">
        <f t="shared" si="43"/>
        <v>58.585141203360315</v>
      </c>
      <c r="J256" s="8">
        <f t="shared" si="44"/>
        <v>7.1712311405664027</v>
      </c>
    </row>
    <row r="257" spans="1:10" x14ac:dyDescent="0.2">
      <c r="A257" s="8">
        <f t="shared" si="45"/>
        <v>19.999999999999986</v>
      </c>
      <c r="B257" s="9">
        <f t="shared" si="37"/>
        <v>1618.9999331534925</v>
      </c>
      <c r="C257" s="9">
        <f t="shared" si="38"/>
        <v>1429.0714125099571</v>
      </c>
      <c r="D257" s="48">
        <f t="shared" si="36"/>
        <v>1618.9999331534925</v>
      </c>
      <c r="E257" s="8">
        <f t="shared" si="39"/>
        <v>22.853965550960694</v>
      </c>
      <c r="F257" s="32">
        <f t="shared" si="41"/>
        <v>-6.5183321711708418E-4</v>
      </c>
      <c r="G257" s="20">
        <f t="shared" si="40"/>
        <v>-0.6518332171170842</v>
      </c>
      <c r="H257" s="1">
        <f t="shared" si="42"/>
        <v>5.6641878183375413E-5</v>
      </c>
      <c r="I257" s="8">
        <f t="shared" si="43"/>
        <v>58.702604183091822</v>
      </c>
      <c r="J257" s="8">
        <f t="shared" si="44"/>
        <v>6.6643545266340087</v>
      </c>
    </row>
    <row r="258" spans="1:10" x14ac:dyDescent="0.2">
      <c r="A258" s="8">
        <f t="shared" si="45"/>
        <v>20.083333333333318</v>
      </c>
      <c r="B258" s="9">
        <f t="shared" si="37"/>
        <v>1636.6272688801114</v>
      </c>
      <c r="C258" s="9">
        <f t="shared" si="38"/>
        <v>1430.9943918664862</v>
      </c>
      <c r="D258" s="48">
        <f t="shared" si="36"/>
        <v>1636.6272688801114</v>
      </c>
      <c r="E258" s="8">
        <f t="shared" si="39"/>
        <v>22.871262034668689</v>
      </c>
      <c r="F258" s="32">
        <f t="shared" si="41"/>
        <v>-6.523870000969121E-4</v>
      </c>
      <c r="G258" s="20">
        <f t="shared" si="40"/>
        <v>-0.6523870000969122</v>
      </c>
      <c r="H258" s="1">
        <f t="shared" si="42"/>
        <v>5.66824457061852E-5</v>
      </c>
      <c r="I258" s="8">
        <f t="shared" si="43"/>
        <v>58.811525345553491</v>
      </c>
      <c r="J258" s="8">
        <f t="shared" si="44"/>
        <v>6.1551993737820894</v>
      </c>
    </row>
    <row r="259" spans="1:10" x14ac:dyDescent="0.2">
      <c r="A259" s="8">
        <f t="shared" si="45"/>
        <v>20.16666666666665</v>
      </c>
      <c r="B259" s="9">
        <f t="shared" si="37"/>
        <v>1654.2859922807268</v>
      </c>
      <c r="C259" s="9">
        <f t="shared" si="38"/>
        <v>1432.7643046831727</v>
      </c>
      <c r="D259" s="48">
        <f t="shared" si="36"/>
        <v>1654.2859922807268</v>
      </c>
      <c r="E259" s="8">
        <f t="shared" si="39"/>
        <v>22.887181741811894</v>
      </c>
      <c r="F259" s="32">
        <f t="shared" si="41"/>
        <v>-6.5290044234207528E-4</v>
      </c>
      <c r="G259" s="20">
        <f t="shared" si="40"/>
        <v>-0.65290044234207523</v>
      </c>
      <c r="H259" s="1">
        <f t="shared" si="42"/>
        <v>5.6719779544290085E-5</v>
      </c>
      <c r="I259" s="8">
        <f t="shared" si="43"/>
        <v>58.911848332689999</v>
      </c>
      <c r="J259" s="8">
        <f t="shared" si="44"/>
        <v>5.6439350751427231</v>
      </c>
    </row>
    <row r="260" spans="1:10" x14ac:dyDescent="0.2">
      <c r="A260" s="8">
        <f t="shared" si="45"/>
        <v>20.249999999999982</v>
      </c>
      <c r="B260" s="9">
        <f t="shared" si="37"/>
        <v>1671.9735160063028</v>
      </c>
      <c r="C260" s="9">
        <f t="shared" si="38"/>
        <v>1434.3805438318602</v>
      </c>
      <c r="D260" s="48">
        <f t="shared" si="36"/>
        <v>1671.9735160063028</v>
      </c>
      <c r="E260" s="8">
        <f t="shared" si="39"/>
        <v>22.901719211498492</v>
      </c>
      <c r="F260" s="32">
        <f t="shared" si="41"/>
        <v>-6.5337329323912499E-4</v>
      </c>
      <c r="G260" s="20">
        <f t="shared" si="40"/>
        <v>-0.65337329323912496</v>
      </c>
      <c r="H260" s="1">
        <f t="shared" si="42"/>
        <v>5.6753868026084987E-5</v>
      </c>
      <c r="I260" s="8">
        <f t="shared" si="43"/>
        <v>59.003521060894407</v>
      </c>
      <c r="J260" s="8">
        <f t="shared" si="44"/>
        <v>5.1307325986729877</v>
      </c>
    </row>
    <row r="261" spans="1:10" x14ac:dyDescent="0.2">
      <c r="A261" s="8">
        <f t="shared" si="45"/>
        <v>20.333333333333314</v>
      </c>
      <c r="B261" s="9">
        <f t="shared" si="37"/>
        <v>1689.6872377311483</v>
      </c>
      <c r="C261" s="9">
        <f t="shared" si="38"/>
        <v>1435.8425536950533</v>
      </c>
      <c r="D261" s="48">
        <f t="shared" si="36"/>
        <v>1689.6872377311483</v>
      </c>
      <c r="E261" s="8">
        <f t="shared" si="39"/>
        <v>22.914869446155862</v>
      </c>
      <c r="F261" s="32">
        <f t="shared" si="41"/>
        <v>-6.5380532136749948E-4</v>
      </c>
      <c r="G261" s="20">
        <f t="shared" si="40"/>
        <v>-0.65380532136749947</v>
      </c>
      <c r="H261" s="1">
        <f t="shared" si="42"/>
        <v>5.6784700474317741E-5</v>
      </c>
      <c r="I261" s="8">
        <f t="shared" si="43"/>
        <v>59.086495775722909</v>
      </c>
      <c r="J261" s="8">
        <f t="shared" si="44"/>
        <v>4.6157643646759317</v>
      </c>
    </row>
    <row r="262" spans="1:10" x14ac:dyDescent="0.2">
      <c r="A262" s="8">
        <f t="shared" si="45"/>
        <v>20.416666666666647</v>
      </c>
      <c r="B262" s="9">
        <f t="shared" si="37"/>
        <v>1707.4245414592972</v>
      </c>
      <c r="C262" s="9">
        <f t="shared" si="38"/>
        <v>1437.149830582983</v>
      </c>
      <c r="D262" s="48">
        <f t="shared" si="36"/>
        <v>1707.4245414592972</v>
      </c>
      <c r="E262" s="8">
        <f t="shared" si="39"/>
        <v>22.92662791528198</v>
      </c>
      <c r="F262" s="32">
        <f t="shared" si="41"/>
        <v>-6.5419631474315917E-4</v>
      </c>
      <c r="G262" s="20">
        <f t="shared" si="40"/>
        <v>-0.6541963147431592</v>
      </c>
      <c r="H262" s="1">
        <f t="shared" si="42"/>
        <v>5.6812267212814637E-5</v>
      </c>
      <c r="I262" s="8">
        <f t="shared" si="43"/>
        <v>59.160729102240992</v>
      </c>
      <c r="J262" s="8">
        <f t="shared" si="44"/>
        <v>4.0992041213083672</v>
      </c>
    </row>
    <row r="263" spans="1:10" x14ac:dyDescent="0.2">
      <c r="A263" s="8">
        <f t="shared" si="45"/>
        <v>20.499999999999979</v>
      </c>
      <c r="B263" s="9">
        <f t="shared" si="37"/>
        <v>1725.182798845326</v>
      </c>
      <c r="C263" s="9">
        <f t="shared" si="38"/>
        <v>1438.3019231130456</v>
      </c>
      <c r="D263" s="48">
        <f t="shared" si="36"/>
        <v>1725.182798845326</v>
      </c>
      <c r="E263" s="8">
        <f t="shared" si="39"/>
        <v>22.936990558858295</v>
      </c>
      <c r="F263" s="32">
        <f t="shared" si="41"/>
        <v>-6.5454608104252815E-4</v>
      </c>
      <c r="G263" s="20">
        <f t="shared" si="40"/>
        <v>-0.65454608104252809</v>
      </c>
      <c r="H263" s="1">
        <f t="shared" si="42"/>
        <v>5.6836559572594745E-5</v>
      </c>
      <c r="I263" s="8">
        <f t="shared" si="43"/>
        <v>59.226182090912801</v>
      </c>
      <c r="J263" s="8">
        <f t="shared" si="44"/>
        <v>3.5812268182412588</v>
      </c>
    </row>
    <row r="264" spans="1:10" x14ac:dyDescent="0.2">
      <c r="A264" s="8">
        <f t="shared" si="45"/>
        <v>20.583333333333311</v>
      </c>
      <c r="B264" s="9">
        <f t="shared" si="37"/>
        <v>1742.9593705282589</v>
      </c>
      <c r="C264" s="9">
        <f t="shared" si="38"/>
        <v>1439.2984325510847</v>
      </c>
      <c r="D264" s="48">
        <f t="shared" si="36"/>
        <v>1742.9593705282589</v>
      </c>
      <c r="E264" s="8">
        <f t="shared" si="39"/>
        <v>22.945953790419463</v>
      </c>
      <c r="F264" s="32">
        <f t="shared" si="41"/>
        <v>-6.5485444780633765E-4</v>
      </c>
      <c r="G264" s="20">
        <f t="shared" si="40"/>
        <v>-0.65485444780633772</v>
      </c>
      <c r="H264" s="1">
        <f t="shared" si="42"/>
        <v>5.685756989736716E-5</v>
      </c>
      <c r="I264" s="8">
        <f t="shared" si="43"/>
        <v>59.282820258952569</v>
      </c>
      <c r="J264" s="8">
        <f t="shared" si="44"/>
        <v>3.0620084786424919</v>
      </c>
    </row>
    <row r="265" spans="1:10" x14ac:dyDescent="0.2">
      <c r="A265" s="8">
        <f t="shared" si="45"/>
        <v>20.666666666666643</v>
      </c>
      <c r="B265" s="9">
        <f t="shared" si="37"/>
        <v>1760.7516074771881</v>
      </c>
      <c r="C265" s="9">
        <f t="shared" si="38"/>
        <v>1440.139013114039</v>
      </c>
      <c r="D265" s="48">
        <f t="shared" si="36"/>
        <v>1760.7516074771881</v>
      </c>
      <c r="E265" s="8">
        <f t="shared" si="39"/>
        <v>22.953514499775505</v>
      </c>
      <c r="F265" s="32">
        <f t="shared" si="41"/>
        <v>-6.5512126262300737E-4</v>
      </c>
      <c r="G265" s="20">
        <f t="shared" si="40"/>
        <v>-0.65512126262300741</v>
      </c>
      <c r="H265" s="1">
        <f t="shared" si="42"/>
        <v>5.6875291548405223E-5</v>
      </c>
      <c r="I265" s="8">
        <f t="shared" si="43"/>
        <v>59.330613627065105</v>
      </c>
      <c r="J265" s="8">
        <f t="shared" si="44"/>
        <v>2.541726069655482</v>
      </c>
    </row>
    <row r="266" spans="1:10" x14ac:dyDescent="0.2">
      <c r="A266" s="8">
        <f t="shared" si="45"/>
        <v>20.749999999999975</v>
      </c>
      <c r="B266" s="9">
        <f t="shared" si="37"/>
        <v>1778.5568523472155</v>
      </c>
      <c r="C266" s="9">
        <f t="shared" si="38"/>
        <v>1440.8233722335308</v>
      </c>
      <c r="D266" s="48">
        <f t="shared" si="36"/>
        <v>1778.5568523472155</v>
      </c>
      <c r="E266" s="8">
        <f t="shared" si="39"/>
        <v>22.959670055382752</v>
      </c>
      <c r="F266" s="32">
        <f t="shared" si="41"/>
        <v>-6.5534639329123195E-4</v>
      </c>
      <c r="G266" s="20">
        <f t="shared" si="40"/>
        <v>-0.6553463932912319</v>
      </c>
      <c r="H266" s="1">
        <f t="shared" si="42"/>
        <v>5.688971890879275E-5</v>
      </c>
      <c r="I266" s="8">
        <f t="shared" si="43"/>
        <v>59.369536751510012</v>
      </c>
      <c r="J266" s="8">
        <f t="shared" si="44"/>
        <v>2.0205573715503538</v>
      </c>
    </row>
    <row r="267" spans="1:10" x14ac:dyDescent="0.2">
      <c r="A267" s="8">
        <f t="shared" si="45"/>
        <v>20.833333333333307</v>
      </c>
      <c r="B267" s="9">
        <f t="shared" si="37"/>
        <v>1796.3724408443043</v>
      </c>
      <c r="C267" s="9">
        <f t="shared" si="38"/>
        <v>1441.3512707800248</v>
      </c>
      <c r="D267" s="48">
        <f t="shared" si="36"/>
        <v>1796.3724408443043</v>
      </c>
      <c r="E267" s="8">
        <f t="shared" si="39"/>
        <v>22.96441830636002</v>
      </c>
      <c r="F267" s="32">
        <f t="shared" si="41"/>
        <v>-6.5552972796148186E-4</v>
      </c>
      <c r="G267" s="20">
        <f t="shared" si="40"/>
        <v>-0.65552972796148179</v>
      </c>
      <c r="H267" s="1">
        <f t="shared" si="42"/>
        <v>5.6900847387037595E-5</v>
      </c>
      <c r="I267" s="8">
        <f t="shared" si="43"/>
        <v>59.399568751432426</v>
      </c>
      <c r="J267" s="8">
        <f t="shared" si="44"/>
        <v>1.4986808457273617</v>
      </c>
    </row>
    <row r="268" spans="1:10" x14ac:dyDescent="0.2">
      <c r="A268" s="8">
        <f t="shared" si="45"/>
        <v>20.916666666666639</v>
      </c>
      <c r="B268" s="9">
        <f t="shared" si="37"/>
        <v>1814.1957030976141</v>
      </c>
      <c r="C268" s="9">
        <f t="shared" si="38"/>
        <v>1441.7225232472397</v>
      </c>
      <c r="D268" s="48">
        <f t="shared" si="36"/>
        <v>1814.1957030976141</v>
      </c>
      <c r="E268" s="8">
        <f t="shared" si="39"/>
        <v>22.967757584147343</v>
      </c>
      <c r="F268" s="32">
        <f t="shared" si="41"/>
        <v>-6.5567117525615684E-4</v>
      </c>
      <c r="G268" s="20">
        <f t="shared" si="40"/>
        <v>-0.65567117525615681</v>
      </c>
      <c r="H268" s="1">
        <f t="shared" si="42"/>
        <v>5.6908673420049065E-5</v>
      </c>
      <c r="I268" s="8">
        <f t="shared" si="43"/>
        <v>59.420693331411485</v>
      </c>
      <c r="J268" s="8">
        <f t="shared" si="44"/>
        <v>0.97627550175474209</v>
      </c>
    </row>
    <row r="269" spans="1:10" x14ac:dyDescent="0.2">
      <c r="A269" s="8">
        <f t="shared" si="45"/>
        <v>20.999999999999972</v>
      </c>
      <c r="B269" s="9">
        <f t="shared" si="37"/>
        <v>1832.0239650378776</v>
      </c>
      <c r="C269" s="9">
        <f t="shared" si="38"/>
        <v>1441.9369978965494</v>
      </c>
      <c r="D269" s="48">
        <f t="shared" si="36"/>
        <v>1832.0239650378776</v>
      </c>
      <c r="E269" s="8">
        <f t="shared" si="39"/>
        <v>22.969686703804793</v>
      </c>
      <c r="F269" s="32">
        <f t="shared" si="41"/>
        <v>-6.5577066436817892E-4</v>
      </c>
      <c r="G269" s="20">
        <f t="shared" si="40"/>
        <v>-0.65577066436817888</v>
      </c>
      <c r="H269" s="1">
        <f t="shared" si="42"/>
        <v>5.6913194475475683E-5</v>
      </c>
      <c r="I269" s="8">
        <f t="shared" si="43"/>
        <v>59.432898799185921</v>
      </c>
      <c r="J269" s="8">
        <f t="shared" si="44"/>
        <v>0.45352076362532801</v>
      </c>
    </row>
    <row r="270" spans="1:10" x14ac:dyDescent="0.2">
      <c r="A270" s="8">
        <f t="shared" si="45"/>
        <v>21.083333333333304</v>
      </c>
      <c r="B270" s="9">
        <f t="shared" si="37"/>
        <v>1849.8545497803664</v>
      </c>
      <c r="C270" s="9">
        <f t="shared" si="38"/>
        <v>1441.9946168611698</v>
      </c>
      <c r="D270" s="48">
        <f t="shared" si="36"/>
        <v>1849.8545497803664</v>
      </c>
      <c r="E270" s="8">
        <f t="shared" si="39"/>
        <v>22.970204964949641</v>
      </c>
      <c r="F270" s="32">
        <f t="shared" si="41"/>
        <v>-6.5582814513784034E-4</v>
      </c>
      <c r="G270" s="20">
        <f t="shared" si="40"/>
        <v>-0.65582814513784027</v>
      </c>
      <c r="H270" s="1">
        <f t="shared" si="42"/>
        <v>5.6914409053401087E-5</v>
      </c>
      <c r="I270" s="8">
        <f t="shared" si="43"/>
        <v>59.436178078524833</v>
      </c>
      <c r="J270" s="8">
        <f t="shared" si="44"/>
        <v>-6.9403664582001201E-2</v>
      </c>
    </row>
    <row r="271" spans="1:10" x14ac:dyDescent="0.2">
      <c r="A271" s="8">
        <f t="shared" si="45"/>
        <v>21.166666666666636</v>
      </c>
      <c r="B271" s="9">
        <f t="shared" si="37"/>
        <v>1867.6847790109871</v>
      </c>
      <c r="C271" s="9">
        <f t="shared" si="38"/>
        <v>1441.895356209978</v>
      </c>
      <c r="D271" s="48">
        <f t="shared" si="36"/>
        <v>1867.6847790109871</v>
      </c>
      <c r="E271" s="8">
        <f t="shared" si="39"/>
        <v>22.969312152330332</v>
      </c>
      <c r="F271" s="32">
        <f t="shared" si="41"/>
        <v>-6.5584358810776813E-4</v>
      </c>
      <c r="G271" s="20">
        <f t="shared" si="40"/>
        <v>-0.65584358810776822</v>
      </c>
      <c r="H271" s="1">
        <f t="shared" si="42"/>
        <v>5.6912316687395986E-5</v>
      </c>
      <c r="I271" s="8">
        <f t="shared" si="43"/>
        <v>59.43052871722</v>
      </c>
      <c r="J271" s="8">
        <f t="shared" si="44"/>
        <v>-0.59231793344863437</v>
      </c>
    </row>
    <row r="272" spans="1:10" x14ac:dyDescent="0.2">
      <c r="A272" s="8">
        <f t="shared" si="45"/>
        <v>21.249999999999968</v>
      </c>
      <c r="B272" s="9">
        <f t="shared" si="37"/>
        <v>1885.5119743740422</v>
      </c>
      <c r="C272" s="9">
        <f t="shared" si="38"/>
        <v>1441.6392459708725</v>
      </c>
      <c r="D272" s="48">
        <f t="shared" si="36"/>
        <v>1885.5119743740422</v>
      </c>
      <c r="E272" s="8">
        <f t="shared" si="39"/>
        <v>22.967008536036637</v>
      </c>
      <c r="F272" s="32">
        <f t="shared" si="41"/>
        <v>-6.5581698455590071E-4</v>
      </c>
      <c r="G272" s="20">
        <f t="shared" si="40"/>
        <v>-0.65581698455590076</v>
      </c>
      <c r="H272" s="1">
        <f t="shared" si="42"/>
        <v>5.6906917944925089E-5</v>
      </c>
      <c r="I272" s="8">
        <f t="shared" si="43"/>
        <v>59.415952890185146</v>
      </c>
      <c r="J272" s="8">
        <f t="shared" si="44"/>
        <v>-1.1150421831819792</v>
      </c>
    </row>
    <row r="273" spans="1:10" x14ac:dyDescent="0.2">
      <c r="A273" s="8">
        <f t="shared" si="45"/>
        <v>21.3333333333333</v>
      </c>
      <c r="B273" s="9">
        <f t="shared" si="37"/>
        <v>1903.3334588601845</v>
      </c>
      <c r="C273" s="9">
        <f t="shared" si="38"/>
        <v>1441.2263701136342</v>
      </c>
      <c r="D273" s="48">
        <f t="shared" ref="D273:D336" si="46">B273</f>
        <v>1903.3334588601845</v>
      </c>
      <c r="E273" s="8">
        <f t="shared" si="39"/>
        <v>22.963294871345489</v>
      </c>
      <c r="F273" s="32">
        <f t="shared" si="41"/>
        <v>-6.5574834650641747E-4</v>
      </c>
      <c r="G273" s="20">
        <f t="shared" si="40"/>
        <v>-0.65574834650641745</v>
      </c>
      <c r="H273" s="1">
        <f t="shared" si="42"/>
        <v>5.6898214427108485E-5</v>
      </c>
      <c r="I273" s="8">
        <f t="shared" si="43"/>
        <v>59.392457397655846</v>
      </c>
      <c r="J273" s="8">
        <f t="shared" si="44"/>
        <v>-1.637396678611815</v>
      </c>
    </row>
    <row r="274" spans="1:10" x14ac:dyDescent="0.2">
      <c r="A274" s="8">
        <f t="shared" si="45"/>
        <v>21.416666666666632</v>
      </c>
      <c r="B274" s="9">
        <f t="shared" ref="B274:B337" si="47">B273+((I273+dp_dy*(1+EXP(-(ABS(E273)-displ)/9*sharpness))^(-alpha)/(H273*rho))/H273*SIN(H273*time_step*3600)-J273/H273*COS(H273*time_step*3600)-dp_dy*(1+EXP(-(ABS(E273)-displ)/9*sharpness))^(-alpha)*time_step*3600/(H273*rho)+J273/H273)/1000</f>
        <v>1921.1465581930972</v>
      </c>
      <c r="C274" s="9">
        <f t="shared" ref="C274:C337" si="48">C273+((I273+dp_dy*(1+EXP(-(ABS(E273)-displ)/9*sharpness))^(-alpha)/(H273*rho))/H273*COS(H273*time_step*3600)+J273/H273*SIN(H273*time_step*3600)-(I273+dp_dy*(1+EXP(-(ABS(E273)-displ)/9*sharpness))^(-alpha)/(H273*rho))/H273)/1000</f>
        <v>1440.6568664923093</v>
      </c>
      <c r="D274" s="48">
        <f t="shared" si="46"/>
        <v>1921.1465581930972</v>
      </c>
      <c r="E274" s="8">
        <f t="shared" ref="E274:E337" si="49">360*(init_km_from_eq+C274)/(2*PI()*6.37*10^3)</f>
        <v>22.958172398202741</v>
      </c>
      <c r="F274" s="32">
        <f t="shared" si="41"/>
        <v>-6.5563770671859818E-4</v>
      </c>
      <c r="G274" s="20">
        <f t="shared" ref="G274:G337" si="50">F274*10^5/100</f>
        <v>-0.65563770671859811</v>
      </c>
      <c r="H274" s="1">
        <f t="shared" si="42"/>
        <v>5.6886208767837541E-5</v>
      </c>
      <c r="I274" s="8">
        <f t="shared" si="43"/>
        <v>59.360053658492689</v>
      </c>
      <c r="J274" s="8">
        <f t="shared" si="44"/>
        <v>-2.1592019440283177</v>
      </c>
    </row>
    <row r="275" spans="1:10" x14ac:dyDescent="0.2">
      <c r="A275" s="8">
        <f t="shared" si="45"/>
        <v>21.499999999999964</v>
      </c>
      <c r="B275" s="9">
        <f t="shared" si="47"/>
        <v>1938.9486022134329</v>
      </c>
      <c r="C275" s="9">
        <f t="shared" si="48"/>
        <v>1439.930926747189</v>
      </c>
      <c r="D275" s="48">
        <f t="shared" si="46"/>
        <v>1938.9486022134329</v>
      </c>
      <c r="E275" s="8">
        <f t="shared" si="49"/>
        <v>22.951642840341481</v>
      </c>
      <c r="F275" s="32">
        <f t="shared" ref="F275:F338" si="51">dp_dy*(1+EXP(-(ABS(E274)-displ)/9*sharpness))^(-alpha)</f>
        <v>-6.5548511865362732E-4</v>
      </c>
      <c r="G275" s="20">
        <f t="shared" si="50"/>
        <v>-0.65548511865362724</v>
      </c>
      <c r="H275" s="1">
        <f t="shared" ref="H275:H338" si="52">2*7.292*10^(-5)*SIN(E275*PI()/180)</f>
        <v>5.687090463224598E-5</v>
      </c>
      <c r="I275" s="8">
        <f t="shared" si="43"/>
        <v>59.318757698598908</v>
      </c>
      <c r="J275" s="8">
        <f t="shared" si="44"/>
        <v>-2.6802788976731446</v>
      </c>
    </row>
    <row r="276" spans="1:10" x14ac:dyDescent="0.2">
      <c r="A276" s="8">
        <f t="shared" si="45"/>
        <v>21.583333333333297</v>
      </c>
      <c r="B276" s="9">
        <f t="shared" si="47"/>
        <v>1956.736926258546</v>
      </c>
      <c r="C276" s="9">
        <f t="shared" si="48"/>
        <v>1439.0487961665192</v>
      </c>
      <c r="D276" s="48">
        <f t="shared" si="46"/>
        <v>1956.736926258546</v>
      </c>
      <c r="E276" s="8">
        <f t="shared" si="49"/>
        <v>22.943708404038219</v>
      </c>
      <c r="F276" s="32">
        <f t="shared" si="51"/>
        <v>-6.5529065641940385E-4</v>
      </c>
      <c r="G276" s="20">
        <f t="shared" si="50"/>
        <v>-0.65529065641940387</v>
      </c>
      <c r="H276" s="1">
        <f t="shared" si="52"/>
        <v>5.6852306714537981E-5</v>
      </c>
      <c r="I276" s="8">
        <f t="shared" si="43"/>
        <v>59.268590134472447</v>
      </c>
      <c r="J276" s="8">
        <f t="shared" si="44"/>
        <v>-3.2004489856957079</v>
      </c>
    </row>
    <row r="277" spans="1:10" x14ac:dyDescent="0.2">
      <c r="A277" s="8">
        <f t="shared" si="45"/>
        <v>21.666666666666629</v>
      </c>
      <c r="B277" s="9">
        <f t="shared" si="47"/>
        <v>1974.5088725365658</v>
      </c>
      <c r="C277" s="9">
        <f t="shared" si="48"/>
        <v>1438.0107735081269</v>
      </c>
      <c r="D277" s="48">
        <f t="shared" si="46"/>
        <v>1974.5088725365658</v>
      </c>
      <c r="E277" s="8">
        <f t="shared" si="49"/>
        <v>22.934371776508417</v>
      </c>
      <c r="F277" s="32">
        <f t="shared" si="51"/>
        <v>-6.5505441469345532E-4</v>
      </c>
      <c r="G277" s="20">
        <f t="shared" si="50"/>
        <v>-0.65505441469345527</v>
      </c>
      <c r="H277" s="1">
        <f t="shared" si="52"/>
        <v>5.6830420735174839E-5</v>
      </c>
      <c r="I277" s="8">
        <f t="shared" si="43"/>
        <v>59.209576151920885</v>
      </c>
      <c r="J277" s="8">
        <f t="shared" si="44"/>
        <v>-3.7195343153878957</v>
      </c>
    </row>
    <row r="278" spans="1:10" x14ac:dyDescent="0.2">
      <c r="A278" s="8">
        <f t="shared" si="45"/>
        <v>21.749999999999961</v>
      </c>
      <c r="B278" s="9">
        <f t="shared" si="47"/>
        <v>1992.261791493363</v>
      </c>
      <c r="C278" s="9">
        <f t="shared" si="48"/>
        <v>1436.8172107812097</v>
      </c>
      <c r="D278" s="48">
        <f t="shared" si="46"/>
        <v>1992.261791493363</v>
      </c>
      <c r="E278" s="8">
        <f t="shared" si="49"/>
        <v>22.923636123943819</v>
      </c>
      <c r="F278" s="32">
        <f t="shared" si="51"/>
        <v>-6.5477650862408483E-4</v>
      </c>
      <c r="G278" s="20">
        <f t="shared" si="50"/>
        <v>-0.65477650862408476</v>
      </c>
      <c r="H278" s="1">
        <f t="shared" si="52"/>
        <v>5.6805253437423475E-5</v>
      </c>
      <c r="I278" s="8">
        <f t="shared" si="43"/>
        <v>59.141745479976358</v>
      </c>
      <c r="J278" s="8">
        <f t="shared" si="44"/>
        <v>-4.2373577875120807</v>
      </c>
    </row>
    <row r="279" spans="1:10" x14ac:dyDescent="0.2">
      <c r="A279" s="8">
        <f t="shared" si="45"/>
        <v>21.833333333333293</v>
      </c>
      <c r="B279" s="9">
        <f t="shared" si="47"/>
        <v>2009.9930431709761</v>
      </c>
      <c r="C279" s="9">
        <f t="shared" si="48"/>
        <v>1435.4685129885863</v>
      </c>
      <c r="D279" s="48">
        <f t="shared" si="46"/>
        <v>2009.9930431709761</v>
      </c>
      <c r="E279" s="8">
        <f t="shared" si="49"/>
        <v>22.911505089194065</v>
      </c>
      <c r="F279" s="32">
        <f t="shared" si="51"/>
        <v>-6.5445707370993887E-4</v>
      </c>
      <c r="G279" s="20">
        <f t="shared" si="50"/>
        <v>-0.65445707370993889</v>
      </c>
      <c r="H279" s="1">
        <f t="shared" si="52"/>
        <v>5.6776812583269755E-5</v>
      </c>
      <c r="I279" s="8">
        <f t="shared" ref="I279:I300" si="53">(I278+dp_dy*(1+EXP(-(ABS(E278)-displ)/9*sharpness))^(-alpha)/(H278*rho))*COS(H278*time_step*3600)+J278*SIN(H278*time_step*3600)-dp_dy*(1+EXP(-(ABS(E278)-displ)/9*sharpness))^(-alpha)/(H278*rho)</f>
        <v>59.065132360055898</v>
      </c>
      <c r="J279" s="8">
        <f t="shared" ref="J279:J300" si="54">-(I278+dp_dy*(1+EXP(-(ABS(E278)-displ)/9*sharpness))^(-alpha)/(H278*rho))*SIN(H278*time_step*3600)+J278*COS(H278*time_step*3600)</f>
        <v>-4.7537432275391813</v>
      </c>
    </row>
    <row r="280" spans="1:10" x14ac:dyDescent="0.2">
      <c r="A280" s="8">
        <f t="shared" si="45"/>
        <v>21.916666666666625</v>
      </c>
      <c r="B280" s="9">
        <f t="shared" si="47"/>
        <v>2027.6999985560806</v>
      </c>
      <c r="C280" s="9">
        <f t="shared" si="48"/>
        <v>1433.9651378297635</v>
      </c>
      <c r="D280" s="48">
        <f t="shared" si="46"/>
        <v>2027.6999985560806</v>
      </c>
      <c r="E280" s="8">
        <f t="shared" si="49"/>
        <v>22.897982789095895</v>
      </c>
      <c r="F280" s="32">
        <f t="shared" si="51"/>
        <v>-6.5409626565819949E-4</v>
      </c>
      <c r="G280" s="20">
        <f t="shared" si="50"/>
        <v>-0.65409626565819945</v>
      </c>
      <c r="H280" s="1">
        <f t="shared" si="52"/>
        <v>5.6745106948701095E-5</v>
      </c>
      <c r="I280" s="8">
        <f t="shared" si="53"/>
        <v>58.979775510421064</v>
      </c>
      <c r="J280" s="8">
        <f t="shared" si="54"/>
        <v>-5.2685155156159249</v>
      </c>
    </row>
    <row r="281" spans="1:10" x14ac:dyDescent="0.2">
      <c r="A281" s="8">
        <f t="shared" si="45"/>
        <v>21.999999999999957</v>
      </c>
      <c r="B281" s="9">
        <f t="shared" si="47"/>
        <v>2045.3800409170981</v>
      </c>
      <c r="C281" s="9">
        <f t="shared" si="48"/>
        <v>1432.3075953652258</v>
      </c>
      <c r="D281" s="48">
        <f t="shared" si="46"/>
        <v>2045.3800409170981</v>
      </c>
      <c r="E281" s="8">
        <f t="shared" si="49"/>
        <v>22.883073811453549</v>
      </c>
      <c r="F281" s="32">
        <f t="shared" si="51"/>
        <v>-6.5369426022165945E-4</v>
      </c>
      <c r="G281" s="20">
        <f t="shared" si="50"/>
        <v>-0.65369426022165944</v>
      </c>
      <c r="H281" s="1">
        <f t="shared" si="52"/>
        <v>5.6710146318362629E-5</v>
      </c>
      <c r="I281" s="8">
        <f t="shared" si="53"/>
        <v>58.88571808599886</v>
      </c>
      <c r="J281" s="8">
        <f t="shared" si="54"/>
        <v>-5.7815007150831859</v>
      </c>
    </row>
    <row r="282" spans="1:10" x14ac:dyDescent="0.2">
      <c r="A282" s="8">
        <f t="shared" si="45"/>
        <v>22.08333333333329</v>
      </c>
      <c r="B282" s="9">
        <f t="shared" si="47"/>
        <v>2063.0305671285664</v>
      </c>
      <c r="C282" s="9">
        <f t="shared" si="48"/>
        <v>1430.4964476424111</v>
      </c>
      <c r="D282" s="48">
        <f t="shared" si="46"/>
        <v>2063.0305671285664</v>
      </c>
      <c r="E282" s="8">
        <f t="shared" si="49"/>
        <v>22.866783211674583</v>
      </c>
      <c r="F282" s="32">
        <f t="shared" si="51"/>
        <v>-6.5325125301497018E-4</v>
      </c>
      <c r="G282" s="20">
        <f t="shared" si="50"/>
        <v>-0.65325125301497022</v>
      </c>
      <c r="H282" s="1">
        <f t="shared" si="52"/>
        <v>5.6671941479592732E-5</v>
      </c>
      <c r="I282" s="8">
        <f t="shared" si="53"/>
        <v>58.783007633633872</v>
      </c>
      <c r="J282" s="8">
        <f t="shared" si="54"/>
        <v>-6.2925261993704229</v>
      </c>
    </row>
    <row r="283" spans="1:10" x14ac:dyDescent="0.2">
      <c r="A283" s="8">
        <f t="shared" si="45"/>
        <v>22.166666666666622</v>
      </c>
      <c r="B283" s="9">
        <f t="shared" si="47"/>
        <v>2080.6489889814088</v>
      </c>
      <c r="C283" s="9">
        <f t="shared" si="48"/>
        <v>1428.5323082838838</v>
      </c>
      <c r="D283" s="48">
        <f t="shared" si="46"/>
        <v>2080.6489889814088</v>
      </c>
      <c r="E283" s="8">
        <f t="shared" si="49"/>
        <v>22.849116509065613</v>
      </c>
      <c r="F283" s="32">
        <f t="shared" si="51"/>
        <v>-6.5276745931038764E-4</v>
      </c>
      <c r="G283" s="20">
        <f t="shared" si="50"/>
        <v>-0.6527674593103876</v>
      </c>
      <c r="H283" s="1">
        <f t="shared" si="52"/>
        <v>5.6630504215843399E-5</v>
      </c>
      <c r="I283" s="8">
        <f t="shared" si="53"/>
        <v>58.671696042849646</v>
      </c>
      <c r="J283" s="8">
        <f t="shared" si="54"/>
        <v>-6.8014207770947017</v>
      </c>
    </row>
    <row r="284" spans="1:10" x14ac:dyDescent="0.2">
      <c r="A284" s="8">
        <f t="shared" si="45"/>
        <v>22.249999999999954</v>
      </c>
      <c r="B284" s="9">
        <f t="shared" si="47"/>
        <v>2098.2327344777705</v>
      </c>
      <c r="C284" s="9">
        <f t="shared" si="48"/>
        <v>1426.4158420382685</v>
      </c>
      <c r="D284" s="48">
        <f t="shared" si="46"/>
        <v>2098.2327344777705</v>
      </c>
      <c r="E284" s="8">
        <f t="shared" si="49"/>
        <v>22.830079682793141</v>
      </c>
      <c r="F284" s="32">
        <f t="shared" si="51"/>
        <v>-6.5224311381337934E-4</v>
      </c>
      <c r="G284" s="20">
        <f t="shared" si="50"/>
        <v>-0.6522431138133794</v>
      </c>
      <c r="H284" s="1">
        <f t="shared" si="52"/>
        <v>5.6585847299492498E-5</v>
      </c>
      <c r="I284" s="8">
        <f t="shared" si="53"/>
        <v>58.551839492204635</v>
      </c>
      <c r="J284" s="8">
        <f t="shared" si="54"/>
        <v>-7.3080148151967004</v>
      </c>
    </row>
    <row r="285" spans="1:10" x14ac:dyDescent="0.2">
      <c r="A285" s="8">
        <f t="shared" si="45"/>
        <v>22.333333333333286</v>
      </c>
      <c r="B285" s="9">
        <f t="shared" si="47"/>
        <v>2115.7792491091122</v>
      </c>
      <c r="C285" s="9">
        <f t="shared" si="48"/>
        <v>1424.1477642945601</v>
      </c>
      <c r="D285" s="48">
        <f t="shared" si="46"/>
        <v>2115.7792491091122</v>
      </c>
      <c r="E285" s="8">
        <f t="shared" si="49"/>
        <v>22.809679167514954</v>
      </c>
      <c r="F285" s="32">
        <f t="shared" si="51"/>
        <v>-6.516784704184911E-4</v>
      </c>
      <c r="G285" s="20">
        <f t="shared" si="50"/>
        <v>-0.65167847041849114</v>
      </c>
      <c r="H285" s="1">
        <f t="shared" si="52"/>
        <v>5.6537984484054951E-5</v>
      </c>
      <c r="I285" s="8">
        <f t="shared" si="53"/>
        <v>58.423498391335784</v>
      </c>
      <c r="J285" s="8">
        <f t="shared" si="54"/>
        <v>-7.812140359950253</v>
      </c>
    </row>
    <row r="286" spans="1:10" x14ac:dyDescent="0.2">
      <c r="A286" s="8">
        <f t="shared" si="45"/>
        <v>22.416666666666618</v>
      </c>
      <c r="B286" s="9">
        <f t="shared" si="47"/>
        <v>2133.2859971162843</v>
      </c>
      <c r="C286" s="9">
        <f t="shared" si="48"/>
        <v>1421.7288405604711</v>
      </c>
      <c r="D286" s="48">
        <f t="shared" si="46"/>
        <v>2133.2859971162843</v>
      </c>
      <c r="E286" s="8">
        <f t="shared" si="49"/>
        <v>22.787921848688061</v>
      </c>
      <c r="F286" s="32">
        <f t="shared" si="51"/>
        <v>-6.5107380194590557E-4</v>
      </c>
      <c r="G286" s="20">
        <f t="shared" si="50"/>
        <v>-0.65107380194590558</v>
      </c>
      <c r="H286" s="1">
        <f t="shared" si="52"/>
        <v>5.6486930495800651E-5</v>
      </c>
      <c r="I286" s="8">
        <f t="shared" si="53"/>
        <v>58.286737318789747</v>
      </c>
      <c r="J286" s="8">
        <f t="shared" si="54"/>
        <v>-8.3136312556865786</v>
      </c>
    </row>
    <row r="287" spans="1:10" x14ac:dyDescent="0.2">
      <c r="A287" s="8">
        <f t="shared" si="45"/>
        <v>22.49999999999995</v>
      </c>
      <c r="B287" s="9">
        <f t="shared" si="47"/>
        <v>2150.750462730331</v>
      </c>
      <c r="C287" s="9">
        <f t="shared" si="48"/>
        <v>1419.1598859055223</v>
      </c>
      <c r="D287" s="48">
        <f t="shared" si="46"/>
        <v>2150.750462730331</v>
      </c>
      <c r="E287" s="8">
        <f t="shared" si="49"/>
        <v>22.764815057559478</v>
      </c>
      <c r="F287" s="32">
        <f t="shared" si="51"/>
        <v>-6.5042939985915512E-4</v>
      </c>
      <c r="G287" s="20">
        <f t="shared" si="50"/>
        <v>-0.65042939985915504</v>
      </c>
      <c r="H287" s="1">
        <f t="shared" si="52"/>
        <v>5.6432701024787479E-5</v>
      </c>
      <c r="I287" s="8">
        <f t="shared" si="53"/>
        <v>58.141624955748789</v>
      </c>
      <c r="J287" s="8">
        <f t="shared" si="54"/>
        <v>-8.8123232610791753</v>
      </c>
    </row>
    <row r="288" spans="1:10" x14ac:dyDescent="0.2">
      <c r="A288" s="8">
        <f t="shared" si="45"/>
        <v>22.583333333333282</v>
      </c>
      <c r="B288" s="9">
        <f t="shared" si="47"/>
        <v>2168.1701513928138</v>
      </c>
      <c r="C288" s="9">
        <f t="shared" si="48"/>
        <v>1416.4417643696363</v>
      </c>
      <c r="D288" s="48">
        <f t="shared" si="46"/>
        <v>2168.1701513928138</v>
      </c>
      <c r="E288" s="8">
        <f t="shared" si="49"/>
        <v>22.740366565846781</v>
      </c>
      <c r="F288" s="32">
        <f t="shared" si="51"/>
        <v>-6.4974557396448788E-4</v>
      </c>
      <c r="G288" s="20">
        <f t="shared" si="50"/>
        <v>-0.64974557396448784</v>
      </c>
      <c r="H288" s="1">
        <f t="shared" si="52"/>
        <v>5.6375312715318885E-5</v>
      </c>
      <c r="I288" s="8">
        <f t="shared" si="53"/>
        <v>57.988234015765102</v>
      </c>
      <c r="J288" s="8">
        <f t="shared" si="54"/>
        <v>-9.3080541628405715</v>
      </c>
    </row>
    <row r="289" spans="1:10" x14ac:dyDescent="0.2">
      <c r="A289" s="8">
        <f t="shared" si="45"/>
        <v>22.666666666666615</v>
      </c>
      <c r="B289" s="9">
        <f t="shared" si="47"/>
        <v>2185.5425909544692</v>
      </c>
      <c r="C289" s="9">
        <f t="shared" si="48"/>
        <v>1413.5753883380276</v>
      </c>
      <c r="D289" s="48">
        <f t="shared" si="46"/>
        <v>2185.5425909544692</v>
      </c>
      <c r="E289" s="8">
        <f t="shared" si="49"/>
        <v>22.714584580115439</v>
      </c>
      <c r="F289" s="32">
        <f t="shared" si="51"/>
        <v>-6.4902265209241194E-4</v>
      </c>
      <c r="G289" s="20">
        <f t="shared" si="50"/>
        <v>-0.64902265209241194</v>
      </c>
      <c r="H289" s="1">
        <f t="shared" si="52"/>
        <v>5.6314783155834972E-5</v>
      </c>
      <c r="I289" s="8">
        <f t="shared" si="53"/>
        <v>57.826641170623461</v>
      </c>
      <c r="J289" s="8">
        <f t="shared" si="54"/>
        <v>-9.8006638866875662</v>
      </c>
    </row>
    <row r="290" spans="1:10" x14ac:dyDescent="0.2">
      <c r="A290" s="8">
        <f t="shared" si="45"/>
        <v>22.749999999999947</v>
      </c>
      <c r="B290" s="9">
        <f t="shared" si="47"/>
        <v>2202.8653328510645</v>
      </c>
      <c r="C290" s="9">
        <f t="shared" si="48"/>
        <v>1410.5617178832308</v>
      </c>
      <c r="D290" s="48">
        <f t="shared" si="46"/>
        <v>2202.8653328510645</v>
      </c>
      <c r="E290" s="8">
        <f t="shared" si="49"/>
        <v>22.687477735860632</v>
      </c>
      <c r="F290" s="32">
        <f t="shared" si="51"/>
        <v>-6.4826097976197392E-4</v>
      </c>
      <c r="G290" s="20">
        <f t="shared" si="50"/>
        <v>-0.64826097976197383</v>
      </c>
      <c r="H290" s="1">
        <f t="shared" si="52"/>
        <v>5.625113086824792E-5</v>
      </c>
      <c r="I290" s="8">
        <f t="shared" si="53"/>
        <v>57.656926972458436</v>
      </c>
      <c r="J290" s="8">
        <f t="shared" si="54"/>
        <v>-10.28999460543735</v>
      </c>
    </row>
    <row r="291" spans="1:10" x14ac:dyDescent="0.2">
      <c r="A291" s="8">
        <f t="shared" si="45"/>
        <v>22.833333333333279</v>
      </c>
      <c r="B291" s="9">
        <f t="shared" si="47"/>
        <v>2220.135953255342</v>
      </c>
      <c r="C291" s="9">
        <f t="shared" si="48"/>
        <v>1407.4017600751486</v>
      </c>
      <c r="D291" s="48">
        <f t="shared" si="46"/>
        <v>2220.135953255342</v>
      </c>
      <c r="E291" s="8">
        <f t="shared" si="49"/>
        <v>22.659055091301365</v>
      </c>
      <c r="F291" s="32">
        <f t="shared" si="51"/>
        <v>-6.4746091982835594E-4</v>
      </c>
      <c r="G291" s="20">
        <f t="shared" si="50"/>
        <v>-0.64746091982835596</v>
      </c>
      <c r="H291" s="1">
        <f t="shared" si="52"/>
        <v>5.6184375296732008E-5</v>
      </c>
      <c r="I291" s="8">
        <f t="shared" si="53"/>
        <v>57.479175772257861</v>
      </c>
      <c r="J291" s="8">
        <f t="shared" si="54"/>
        <v>-10.775890844102914</v>
      </c>
    </row>
    <row r="292" spans="1:10" x14ac:dyDescent="0.2">
      <c r="A292" s="8">
        <f t="shared" si="45"/>
        <v>22.916666666666611</v>
      </c>
      <c r="B292" s="9">
        <f t="shared" si="47"/>
        <v>2237.3520542039901</v>
      </c>
      <c r="C292" s="9">
        <f t="shared" si="48"/>
        <v>1404.0965682600367</v>
      </c>
      <c r="D292" s="48">
        <f t="shared" si="46"/>
        <v>2237.3520542039901</v>
      </c>
      <c r="E292" s="8">
        <f t="shared" si="49"/>
        <v>22.629326120895232</v>
      </c>
      <c r="F292" s="32">
        <f t="shared" si="51"/>
        <v>-6.4662285211439935E-4</v>
      </c>
      <c r="G292" s="20">
        <f t="shared" si="50"/>
        <v>-0.6466228521143994</v>
      </c>
      <c r="H292" s="1">
        <f t="shared" si="52"/>
        <v>5.6114536795979938E-5</v>
      </c>
      <c r="I292" s="8">
        <f t="shared" si="53"/>
        <v>57.29347563488993</v>
      </c>
      <c r="J292" s="8">
        <f t="shared" si="54"/>
        <v>-11.258199581862378</v>
      </c>
    </row>
    <row r="293" spans="1:10" x14ac:dyDescent="0.2">
      <c r="A293" s="8">
        <f t="shared" si="45"/>
        <v>22.999999999999943</v>
      </c>
      <c r="B293" s="9">
        <f t="shared" si="47"/>
        <v>2254.5112646986217</v>
      </c>
      <c r="C293" s="9">
        <f t="shared" si="48"/>
        <v>1400.6472413093829</v>
      </c>
      <c r="D293" s="48">
        <f t="shared" si="46"/>
        <v>2254.5112646986217</v>
      </c>
      <c r="E293" s="8">
        <f t="shared" si="49"/>
        <v>22.598300708582329</v>
      </c>
      <c r="F293" s="32">
        <f t="shared" si="51"/>
        <v>-6.4574717302669238E-4</v>
      </c>
      <c r="G293" s="20">
        <f t="shared" si="50"/>
        <v>-0.64574717302669238</v>
      </c>
      <c r="H293" s="1">
        <f t="shared" si="52"/>
        <v>5.6041636618936882E-5</v>
      </c>
      <c r="I293" s="8">
        <f t="shared" si="53"/>
        <v>57.099918250796108</v>
      </c>
      <c r="J293" s="8">
        <f t="shared" si="54"/>
        <v>-11.736770350783345</v>
      </c>
    </row>
    <row r="294" spans="1:10" x14ac:dyDescent="0.2">
      <c r="A294" s="8">
        <f t="shared" si="45"/>
        <v>23.083333333333275</v>
      </c>
      <c r="B294" s="9">
        <f t="shared" si="47"/>
        <v>2271.6112417797794</v>
      </c>
      <c r="C294" s="9">
        <f t="shared" si="48"/>
        <v>1397.0549228396708</v>
      </c>
      <c r="D294" s="48">
        <f t="shared" si="46"/>
        <v>2271.6112417797794</v>
      </c>
      <c r="E294" s="8">
        <f t="shared" si="49"/>
        <v>22.565989140767353</v>
      </c>
      <c r="F294" s="32">
        <f t="shared" si="51"/>
        <v>-6.4483429515687404E-4</v>
      </c>
      <c r="G294" s="20">
        <f t="shared" si="50"/>
        <v>-0.64483429515687407</v>
      </c>
      <c r="H294" s="1">
        <f t="shared" si="52"/>
        <v>5.596569690402493E-5</v>
      </c>
      <c r="I294" s="8">
        <f t="shared" si="53"/>
        <v>56.898598844497002</v>
      </c>
      <c r="J294" s="8">
        <f t="shared" si="54"/>
        <v>-12.211455331190081</v>
      </c>
    </row>
    <row r="295" spans="1:10" x14ac:dyDescent="0.2">
      <c r="A295" s="8">
        <f t="shared" si="45"/>
        <v>23.166666666666607</v>
      </c>
      <c r="B295" s="9">
        <f t="shared" si="47"/>
        <v>2288.6496715730318</v>
      </c>
      <c r="C295" s="9">
        <f t="shared" si="48"/>
        <v>1393.3208004040496</v>
      </c>
      <c r="D295" s="48">
        <f t="shared" si="46"/>
        <v>2288.6496715730318</v>
      </c>
      <c r="E295" s="8">
        <f t="shared" si="49"/>
        <v>22.532402099048948</v>
      </c>
      <c r="F295" s="32">
        <f t="shared" si="51"/>
        <v>-6.4388464686884078E-4</v>
      </c>
      <c r="G295" s="20">
        <f t="shared" si="50"/>
        <v>-0.64388464686884073</v>
      </c>
      <c r="H295" s="1">
        <f t="shared" si="52"/>
        <v>5.5886740661870634E-5</v>
      </c>
      <c r="I295" s="8">
        <f t="shared" si="53"/>
        <v>56.689616080062507</v>
      </c>
      <c r="J295" s="8">
        <f t="shared" si="54"/>
        <v>-12.682109443568132</v>
      </c>
    </row>
    <row r="296" spans="1:10" x14ac:dyDescent="0.2">
      <c r="A296" s="8">
        <f t="shared" si="45"/>
        <v>23.24999999999994</v>
      </c>
      <c r="B296" s="9">
        <f t="shared" si="47"/>
        <v>2305.6242703062799</v>
      </c>
      <c r="C296" s="9">
        <f t="shared" si="48"/>
        <v>1389.4461046569663</v>
      </c>
      <c r="D296" s="48">
        <f t="shared" si="46"/>
        <v>2305.6242703062799</v>
      </c>
      <c r="E296" s="8">
        <f t="shared" si="49"/>
        <v>22.497550652705915</v>
      </c>
      <c r="F296" s="32">
        <f t="shared" si="51"/>
        <v>-6.4289867187254592E-4</v>
      </c>
      <c r="G296" s="20">
        <f t="shared" si="50"/>
        <v>-0.6428986718725459</v>
      </c>
      <c r="H296" s="1">
        <f t="shared" si="52"/>
        <v>5.5804791761549E-5</v>
      </c>
      <c r="I296" s="8">
        <f t="shared" si="53"/>
        <v>56.473071963701614</v>
      </c>
      <c r="J296" s="8">
        <f t="shared" si="54"/>
        <v>-13.148590436908066</v>
      </c>
    </row>
    <row r="297" spans="1:10" x14ac:dyDescent="0.2">
      <c r="A297" s="8">
        <f t="shared" si="45"/>
        <v>23.333333333333272</v>
      </c>
      <c r="B297" s="9">
        <f t="shared" si="47"/>
        <v>2322.5327852974256</v>
      </c>
      <c r="C297" s="9">
        <f t="shared" si="48"/>
        <v>1385.4321084928404</v>
      </c>
      <c r="D297" s="48">
        <f t="shared" si="46"/>
        <v>2322.5327852974256</v>
      </c>
      <c r="E297" s="8">
        <f t="shared" si="49"/>
        <v>22.461446250949848</v>
      </c>
      <c r="F297" s="32">
        <f t="shared" si="51"/>
        <v>-6.4187682878511757E-4</v>
      </c>
      <c r="G297" s="20">
        <f t="shared" si="50"/>
        <v>-0.64187682878511754</v>
      </c>
      <c r="H297" s="1">
        <f t="shared" si="52"/>
        <v>5.5719874916357604E-5</v>
      </c>
      <c r="I297" s="8">
        <f t="shared" si="53"/>
        <v>56.249071743630907</v>
      </c>
      <c r="J297" s="8">
        <f t="shared" si="54"/>
        <v>-13.610758973397132</v>
      </c>
    </row>
    <row r="298" spans="1:10" x14ac:dyDescent="0.2">
      <c r="A298" s="8">
        <f t="shared" ref="A298:A361" si="55">A297+time_step</f>
        <v>23.416666666666604</v>
      </c>
      <c r="B298" s="9">
        <f t="shared" si="47"/>
        <v>2339.3729959116167</v>
      </c>
      <c r="C298" s="9">
        <f t="shared" si="48"/>
        <v>1381.2801261598888</v>
      </c>
      <c r="D298" s="48">
        <f t="shared" si="46"/>
        <v>2339.3729959116167</v>
      </c>
      <c r="E298" s="8">
        <f t="shared" si="49"/>
        <v>22.424100714954399</v>
      </c>
      <c r="F298" s="32">
        <f t="shared" si="51"/>
        <v>-6.4081959068002002E-4</v>
      </c>
      <c r="G298" s="20">
        <f t="shared" si="50"/>
        <v>-0.64081959068002003</v>
      </c>
      <c r="H298" s="1">
        <f t="shared" si="52"/>
        <v>5.5632015669135469E-5</v>
      </c>
      <c r="I298" s="8">
        <f t="shared" si="53"/>
        <v>56.017723807383916</v>
      </c>
      <c r="J298" s="8">
        <f t="shared" si="54"/>
        <v>-14.068478709374975</v>
      </c>
    </row>
    <row r="299" spans="1:10" x14ac:dyDescent="0.2">
      <c r="A299" s="8">
        <f t="shared" si="55"/>
        <v>23.499999999999936</v>
      </c>
      <c r="B299" s="9">
        <f t="shared" si="47"/>
        <v>2356.1427144873228</v>
      </c>
      <c r="C299" s="9">
        <f t="shared" si="48"/>
        <v>1376.9915123502365</v>
      </c>
      <c r="D299" s="48">
        <f t="shared" si="46"/>
        <v>2356.1427144873228</v>
      </c>
      <c r="E299" s="8">
        <f t="shared" si="49"/>
        <v>22.385526229671108</v>
      </c>
      <c r="F299" s="32">
        <f t="shared" si="51"/>
        <v>-6.3972744462501409E-4</v>
      </c>
      <c r="G299" s="20">
        <f t="shared" si="50"/>
        <v>-0.63972744462501407</v>
      </c>
      <c r="H299" s="1">
        <f t="shared" si="52"/>
        <v>5.5541240377140876E-5</v>
      </c>
      <c r="I299" s="8">
        <f t="shared" si="53"/>
        <v>55.779139576726465</v>
      </c>
      <c r="J299" s="8">
        <f t="shared" si="54"/>
        <v>-14.521616372476888</v>
      </c>
    </row>
    <row r="300" spans="1:10" x14ac:dyDescent="0.2">
      <c r="A300" s="8">
        <f t="shared" si="55"/>
        <v>23.583333333333268</v>
      </c>
      <c r="B300" s="9">
        <f t="shared" si="47"/>
        <v>2372.8397872305459</v>
      </c>
      <c r="C300" s="9">
        <f t="shared" si="48"/>
        <v>1372.5676612674636</v>
      </c>
      <c r="D300" s="48">
        <f t="shared" si="46"/>
        <v>2372.8397872305459</v>
      </c>
      <c r="E300" s="8">
        <f t="shared" si="49"/>
        <v>22.345735335442335</v>
      </c>
      <c r="F300" s="32">
        <f t="shared" si="51"/>
        <v>-6.3860089120967108E-4</v>
      </c>
      <c r="G300" s="20">
        <f t="shared" si="50"/>
        <v>-0.63860089120967112</v>
      </c>
      <c r="H300" s="1">
        <f t="shared" si="52"/>
        <v>5.5447576196503568E-5</v>
      </c>
      <c r="I300" s="8">
        <f t="shared" si="53"/>
        <v>55.533433400345494</v>
      </c>
      <c r="J300" s="8">
        <f t="shared" si="54"/>
        <v>-14.9700418348956</v>
      </c>
    </row>
    <row r="301" spans="1:10" x14ac:dyDescent="0.2">
      <c r="A301" s="8">
        <f t="shared" si="55"/>
        <v>23.6666666666666</v>
      </c>
      <c r="B301" s="9">
        <f t="shared" si="47"/>
        <v>2389.4620950765293</v>
      </c>
      <c r="C301" s="9">
        <f t="shared" si="48"/>
        <v>1368.0100056727647</v>
      </c>
      <c r="D301" s="48">
        <f t="shared" si="46"/>
        <v>2389.4620950765293</v>
      </c>
      <c r="E301" s="8">
        <f t="shared" si="49"/>
        <v>22.30474091942186</v>
      </c>
      <c r="F301" s="32">
        <f t="shared" si="51"/>
        <v>-6.3744044406321412E-4</v>
      </c>
      <c r="G301" s="20">
        <f t="shared" si="50"/>
        <v>-0.6374404440632141</v>
      </c>
      <c r="H301" s="1">
        <f t="shared" si="52"/>
        <v>5.5351051066266842E-5</v>
      </c>
      <c r="I301" s="8">
        <f t="shared" ref="I301:I350" si="56">(I300+dp_dy*(1+EXP(-(ABS(E300)-displ)/9*sharpness))^(-alpha)/(H300*rho))*COS(H300*time_step*3600)+J300*SIN(H300*time_step*3600)-dp_dy*(1+EXP(-(ABS(E300)-displ)/9*sharpness))^(-alpha)/(H300*rho)</f>
        <v>55.280722444481015</v>
      </c>
      <c r="J301" s="8">
        <f t="shared" ref="J301:J350" si="57">-(I300+dp_dy*(1+EXP(-(ABS(E300)-displ)/9*sharpness))^(-alpha)/(H300*rho))*SIN(H300*time_step*3600)+J300*COS(H300*time_step*3600)</f>
        <v>-15.413628182700091</v>
      </c>
    </row>
    <row r="302" spans="1:10" x14ac:dyDescent="0.2">
      <c r="A302" s="8">
        <f t="shared" si="55"/>
        <v>23.749999999999932</v>
      </c>
      <c r="B302" s="9">
        <f t="shared" si="47"/>
        <v>2406.0075545183681</v>
      </c>
      <c r="C302" s="9">
        <f t="shared" si="48"/>
        <v>1363.3200159109117</v>
      </c>
      <c r="D302" s="48">
        <f t="shared" si="46"/>
        <v>2406.0075545183681</v>
      </c>
      <c r="E302" s="8">
        <f t="shared" si="49"/>
        <v>22.262556206813734</v>
      </c>
      <c r="F302" s="32">
        <f t="shared" si="51"/>
        <v>-6.3624662936347001E-4</v>
      </c>
      <c r="G302" s="20">
        <f t="shared" si="50"/>
        <v>-0.63624662936346998</v>
      </c>
      <c r="H302" s="1">
        <f t="shared" si="52"/>
        <v>5.5251693692035106E-5</v>
      </c>
      <c r="I302" s="8">
        <f t="shared" si="56"/>
        <v>55.021126581672434</v>
      </c>
      <c r="J302" s="8">
        <f t="shared" si="57"/>
        <v>-15.852251781157554</v>
      </c>
    </row>
    <row r="303" spans="1:10" x14ac:dyDescent="0.2">
      <c r="A303" s="8">
        <f t="shared" si="55"/>
        <v>23.833333333333265</v>
      </c>
      <c r="B303" s="9">
        <f t="shared" si="47"/>
        <v>2422.4741184019849</v>
      </c>
      <c r="C303" s="9">
        <f t="shared" si="48"/>
        <v>1358.4991989172252</v>
      </c>
      <c r="D303" s="48">
        <f t="shared" si="46"/>
        <v>2422.4741184019849</v>
      </c>
      <c r="E303" s="8">
        <f t="shared" si="49"/>
        <v>22.219194751940393</v>
      </c>
      <c r="F303" s="32">
        <f t="shared" si="51"/>
        <v>-6.350199853377153E-4</v>
      </c>
      <c r="G303" s="20">
        <f t="shared" si="50"/>
        <v>-0.63501998533771531</v>
      </c>
      <c r="H303" s="1">
        <f t="shared" si="52"/>
        <v>5.5149533529243412E-5</v>
      </c>
      <c r="I303" s="8">
        <f t="shared" si="56"/>
        <v>54.754768277791911</v>
      </c>
      <c r="J303" s="8">
        <f t="shared" si="57"/>
        <v>-16.285792336012193</v>
      </c>
    </row>
    <row r="304" spans="1:10" x14ac:dyDescent="0.2">
      <c r="A304" s="8">
        <f t="shared" si="55"/>
        <v>23.916666666666597</v>
      </c>
      <c r="B304" s="9">
        <f t="shared" si="47"/>
        <v>2438.8597766869807</v>
      </c>
      <c r="C304" s="9">
        <f t="shared" si="48"/>
        <v>1353.549097206773</v>
      </c>
      <c r="D304" s="48">
        <f t="shared" si="46"/>
        <v>2438.8597766869807</v>
      </c>
      <c r="E304" s="8">
        <f t="shared" si="49"/>
        <v>22.174670429150851</v>
      </c>
      <c r="F304" s="32">
        <f t="shared" si="51"/>
        <v>-6.337610617562138E-4</v>
      </c>
      <c r="G304" s="20">
        <f t="shared" si="50"/>
        <v>-0.63376106175621383</v>
      </c>
      <c r="H304" s="1">
        <f t="shared" si="52"/>
        <v>5.50446007660655E-5</v>
      </c>
      <c r="I304" s="8">
        <f t="shared" si="56"/>
        <v>54.481772477538172</v>
      </c>
      <c r="J304" s="8">
        <f t="shared" si="57"/>
        <v>-16.714132950682146</v>
      </c>
    </row>
    <row r="305" spans="1:10" x14ac:dyDescent="0.2">
      <c r="A305" s="8">
        <f t="shared" si="55"/>
        <v>23.999999999999929</v>
      </c>
      <c r="B305" s="9">
        <f t="shared" si="47"/>
        <v>2455.1625571729269</v>
      </c>
      <c r="C305" s="9">
        <f t="shared" si="48"/>
        <v>1348.471287847028</v>
      </c>
      <c r="D305" s="48">
        <f t="shared" si="46"/>
        <v>2455.1625571729269</v>
      </c>
      <c r="E305" s="8">
        <f t="shared" si="49"/>
        <v>22.128997423580138</v>
      </c>
      <c r="F305" s="32">
        <f t="shared" si="51"/>
        <v>-6.3247041941924043E-4</v>
      </c>
      <c r="G305" s="20">
        <f t="shared" si="50"/>
        <v>-0.63247041941924043</v>
      </c>
      <c r="H305" s="1">
        <f t="shared" si="52"/>
        <v>5.4936926305976934E-5</v>
      </c>
      <c r="I305" s="8">
        <f t="shared" si="56"/>
        <v>54.20226648856481</v>
      </c>
      <c r="J305" s="8">
        <f t="shared" si="57"/>
        <v>-17.137160179343415</v>
      </c>
    </row>
    <row r="306" spans="1:10" x14ac:dyDescent="0.2">
      <c r="A306" s="8">
        <f t="shared" si="55"/>
        <v>24.083333333333261</v>
      </c>
      <c r="B306" s="9">
        <f t="shared" si="47"/>
        <v>2471.3805261907119</v>
      </c>
      <c r="C306" s="9">
        <f t="shared" si="48"/>
        <v>1343.2673814152186</v>
      </c>
      <c r="D306" s="48">
        <f t="shared" si="46"/>
        <v>2471.3805261907119</v>
      </c>
      <c r="E306" s="8">
        <f t="shared" si="49"/>
        <v>22.082190221771086</v>
      </c>
      <c r="F306" s="32">
        <f t="shared" si="51"/>
        <v>-6.3114862963839274E-4</v>
      </c>
      <c r="G306" s="20">
        <f t="shared" si="50"/>
        <v>-0.63114862963839269</v>
      </c>
      <c r="H306" s="1">
        <f t="shared" si="52"/>
        <v>5.482654174999093E-5</v>
      </c>
      <c r="I306" s="8">
        <f t="shared" si="56"/>
        <v>53.916379864417294</v>
      </c>
      <c r="J306" s="8">
        <f t="shared" si="57"/>
        <v>-17.554764075877291</v>
      </c>
    </row>
    <row r="307" spans="1:10" x14ac:dyDescent="0.2">
      <c r="A307" s="8">
        <f t="shared" si="55"/>
        <v>24.166666666666593</v>
      </c>
      <c r="B307" s="9">
        <f t="shared" si="47"/>
        <v>2487.5117892586159</v>
      </c>
      <c r="C307" s="9">
        <f t="shared" si="48"/>
        <v>1337.9390209416197</v>
      </c>
      <c r="D307" s="48">
        <f t="shared" si="46"/>
        <v>2487.5117892586159</v>
      </c>
      <c r="E307" s="8">
        <f t="shared" si="49"/>
        <v>22.034263602169588</v>
      </c>
      <c r="F307" s="32">
        <f t="shared" si="51"/>
        <v>-6.2979627371298724E-4</v>
      </c>
      <c r="G307" s="20">
        <f t="shared" si="50"/>
        <v>-0.6297962737129873</v>
      </c>
      <c r="H307" s="1">
        <f t="shared" si="52"/>
        <v>5.4713479378583883E-5</v>
      </c>
      <c r="I307" s="8">
        <f t="shared" si="56"/>
        <v>53.624244286452523</v>
      </c>
      <c r="J307" s="8">
        <f t="shared" si="57"/>
        <v>-17.966838238665087</v>
      </c>
    </row>
    <row r="308" spans="1:10" x14ac:dyDescent="0.2">
      <c r="A308" s="8">
        <f t="shared" si="55"/>
        <v>24.249999999999925</v>
      </c>
      <c r="B308" s="9">
        <f t="shared" si="47"/>
        <v>2503.5544917028305</v>
      </c>
      <c r="C308" s="9">
        <f t="shared" si="48"/>
        <v>1332.4878808400276</v>
      </c>
      <c r="D308" s="48">
        <f t="shared" si="46"/>
        <v>2503.5544917028305</v>
      </c>
      <c r="E308" s="8">
        <f t="shared" si="49"/>
        <v>21.98523262550464</v>
      </c>
      <c r="F308" s="32">
        <f t="shared" si="51"/>
        <v>-6.2841394240233995E-4</v>
      </c>
      <c r="G308" s="20">
        <f t="shared" si="50"/>
        <v>-0.62841394240233994</v>
      </c>
      <c r="H308" s="1">
        <f t="shared" si="52"/>
        <v>5.4597772133328344E-5</v>
      </c>
      <c r="I308" s="8">
        <f t="shared" si="56"/>
        <v>53.325993444914289</v>
      </c>
      <c r="J308" s="8">
        <f t="shared" si="57"/>
        <v>-18.373279851221636</v>
      </c>
    </row>
    <row r="309" spans="1:10" x14ac:dyDescent="0.2">
      <c r="A309" s="8">
        <f t="shared" si="55"/>
        <v>24.333333333333258</v>
      </c>
      <c r="B309" s="9">
        <f t="shared" si="47"/>
        <v>2519.5068192421973</v>
      </c>
      <c r="C309" s="9">
        <f t="shared" si="48"/>
        <v>1326.9156658266706</v>
      </c>
      <c r="D309" s="48">
        <f t="shared" si="46"/>
        <v>2519.5068192421973</v>
      </c>
      <c r="E309" s="8">
        <f t="shared" si="49"/>
        <v>21.935112625064328</v>
      </c>
      <c r="F309" s="32">
        <f t="shared" si="51"/>
        <v>-6.2700223539472377E-4</v>
      </c>
      <c r="G309" s="20">
        <f t="shared" si="50"/>
        <v>-0.62700223539472377</v>
      </c>
      <c r="H309" s="1">
        <f t="shared" si="52"/>
        <v>5.4479453598251609E-5</v>
      </c>
      <c r="I309" s="8">
        <f t="shared" si="56"/>
        <v>53.021762919337107</v>
      </c>
      <c r="J309" s="8">
        <f t="shared" si="57"/>
        <v>-18.773989718666154</v>
      </c>
    </row>
    <row r="310" spans="1:10" x14ac:dyDescent="0.2">
      <c r="A310" s="8">
        <f t="shared" si="55"/>
        <v>24.41666666666659</v>
      </c>
      <c r="B310" s="9">
        <f t="shared" si="47"/>
        <v>2535.3669985369879</v>
      </c>
      <c r="C310" s="9">
        <f t="shared" si="48"/>
        <v>1321.2241098288009</v>
      </c>
      <c r="D310" s="48">
        <f t="shared" si="46"/>
        <v>2535.3669985369879</v>
      </c>
      <c r="E310" s="8">
        <f t="shared" si="49"/>
        <v>21.883919196879038</v>
      </c>
      <c r="F310" s="32">
        <f t="shared" si="51"/>
        <v>-6.2556176077379255E-4</v>
      </c>
      <c r="G310" s="20">
        <f t="shared" si="50"/>
        <v>-0.62556176077379255</v>
      </c>
      <c r="H310" s="1">
        <f t="shared" si="52"/>
        <v>5.4358557980937595E-5</v>
      </c>
      <c r="I310" s="8">
        <f t="shared" si="56"/>
        <v>52.711690058449314</v>
      </c>
      <c r="J310" s="8">
        <f t="shared" si="57"/>
        <v>-19.168872300036316</v>
      </c>
    </row>
    <row r="311" spans="1:10" x14ac:dyDescent="0.2">
      <c r="A311" s="8">
        <f t="shared" si="55"/>
        <v>24.499999999999922</v>
      </c>
      <c r="B311" s="9">
        <f t="shared" si="47"/>
        <v>2551.1332977016064</v>
      </c>
      <c r="C311" s="9">
        <f t="shared" si="48"/>
        <v>1315.4149748842151</v>
      </c>
      <c r="D311" s="48">
        <f t="shared" si="46"/>
        <v>2551.1332977016064</v>
      </c>
      <c r="E311" s="8">
        <f t="shared" si="49"/>
        <v>21.831668189823034</v>
      </c>
      <c r="F311" s="32">
        <f t="shared" si="51"/>
        <v>-6.240931344832552E-4</v>
      </c>
      <c r="G311" s="20">
        <f t="shared" si="50"/>
        <v>-0.62409313448325521</v>
      </c>
      <c r="H311" s="1">
        <f t="shared" si="52"/>
        <v>5.4235120093390282E-5</v>
      </c>
      <c r="I311" s="8">
        <f t="shared" si="56"/>
        <v>52.395913859744951</v>
      </c>
      <c r="J311" s="8">
        <f t="shared" si="57"/>
        <v>-19.557835736458586</v>
      </c>
    </row>
    <row r="312" spans="1:10" x14ac:dyDescent="0.2">
      <c r="A312" s="8">
        <f t="shared" si="55"/>
        <v>24.583333333333254</v>
      </c>
      <c r="B312" s="9">
        <f t="shared" si="47"/>
        <v>2566.8040267811307</v>
      </c>
      <c r="C312" s="9">
        <f t="shared" si="48"/>
        <v>1309.4900500329416</v>
      </c>
      <c r="D312" s="48">
        <f t="shared" si="46"/>
        <v>2566.8040267811307</v>
      </c>
      <c r="E312" s="8">
        <f t="shared" si="49"/>
        <v>21.778375695645614</v>
      </c>
      <c r="F312" s="32">
        <f t="shared" si="51"/>
        <v>-6.2259697979057083E-4</v>
      </c>
      <c r="G312" s="20">
        <f t="shared" si="50"/>
        <v>-0.62259697979057083</v>
      </c>
      <c r="H312" s="1">
        <f t="shared" si="52"/>
        <v>5.410917533267742E-5</v>
      </c>
      <c r="I312" s="8">
        <f t="shared" si="56"/>
        <v>52.074574848891821</v>
      </c>
      <c r="J312" s="8">
        <f t="shared" si="57"/>
        <v>-19.940791875194634</v>
      </c>
    </row>
    <row r="313" spans="1:10" x14ac:dyDescent="0.2">
      <c r="A313" s="8">
        <f t="shared" si="55"/>
        <v>24.666666666666586</v>
      </c>
      <c r="B313" s="9">
        <f t="shared" si="47"/>
        <v>2582.3775381916776</v>
      </c>
      <c r="C313" s="9">
        <f t="shared" si="48"/>
        <v>1303.4511502023302</v>
      </c>
      <c r="D313" s="48">
        <f t="shared" si="46"/>
        <v>2582.3775381916776</v>
      </c>
      <c r="E313" s="8">
        <f t="shared" si="49"/>
        <v>21.7240580389429</v>
      </c>
      <c r="F313" s="32">
        <f t="shared" si="51"/>
        <v>-6.2107392675043126E-4</v>
      </c>
      <c r="G313" s="20">
        <f t="shared" si="50"/>
        <v>-0.62107392675043127</v>
      </c>
      <c r="H313" s="1">
        <f t="shared" si="52"/>
        <v>5.3980759661372505E-5</v>
      </c>
      <c r="I313" s="8">
        <f t="shared" si="56"/>
        <v>51.747814959140797</v>
      </c>
      <c r="J313" s="8">
        <f t="shared" si="57"/>
        <v>-20.317656289590531</v>
      </c>
    </row>
    <row r="314" spans="1:10" x14ac:dyDescent="0.2">
      <c r="A314" s="8">
        <f t="shared" si="55"/>
        <v>24.749999999999918</v>
      </c>
      <c r="B314" s="9">
        <f t="shared" si="47"/>
        <v>2597.8522271246097</v>
      </c>
      <c r="C314" s="9">
        <f t="shared" si="48"/>
        <v>1297.3001150867665</v>
      </c>
      <c r="D314" s="48">
        <f t="shared" si="46"/>
        <v>2597.8522271246097</v>
      </c>
      <c r="E314" s="8">
        <f t="shared" si="49"/>
        <v>21.668731767081272</v>
      </c>
      <c r="F314" s="32">
        <f t="shared" si="51"/>
        <v>-6.1952461166878267E-4</v>
      </c>
      <c r="G314" s="20">
        <f t="shared" si="50"/>
        <v>-0.6195246116687827</v>
      </c>
      <c r="H314" s="1">
        <f t="shared" si="52"/>
        <v>5.3849909587813935E-5</v>
      </c>
      <c r="I314" s="8">
        <f t="shared" si="56"/>
        <v>51.415777410898897</v>
      </c>
      <c r="J314" s="8">
        <f t="shared" si="57"/>
        <v>-20.688348294962061</v>
      </c>
    </row>
    <row r="315" spans="1:10" x14ac:dyDescent="0.2">
      <c r="A315" s="8">
        <f t="shared" si="55"/>
        <v>24.83333333333325</v>
      </c>
      <c r="B315" s="9">
        <f t="shared" si="47"/>
        <v>2613.2265319146632</v>
      </c>
      <c r="C315" s="9">
        <f t="shared" si="48"/>
        <v>1291.0388080232256</v>
      </c>
      <c r="D315" s="48">
        <f t="shared" si="46"/>
        <v>2613.2265319146632</v>
      </c>
      <c r="E315" s="8">
        <f t="shared" si="49"/>
        <v>21.612413640083417</v>
      </c>
      <c r="F315" s="32">
        <f t="shared" si="51"/>
        <v>-6.1794967656812305E-4</v>
      </c>
      <c r="G315" s="20">
        <f t="shared" si="50"/>
        <v>-0.61794967656812305</v>
      </c>
      <c r="H315" s="1">
        <f t="shared" si="52"/>
        <v>5.3716662146199855E-5</v>
      </c>
      <c r="I315" s="8">
        <f t="shared" si="56"/>
        <v>51.078606591625672</v>
      </c>
      <c r="J315" s="8">
        <f t="shared" si="57"/>
        <v>-21.052790960455834</v>
      </c>
    </row>
    <row r="316" spans="1:10" x14ac:dyDescent="0.2">
      <c r="A316" s="8">
        <f t="shared" si="55"/>
        <v>24.916666666666583</v>
      </c>
      <c r="B316" s="9">
        <f t="shared" si="47"/>
        <v>2628.4989343721086</v>
      </c>
      <c r="C316" s="9">
        <f t="shared" si="48"/>
        <v>1284.669114863864</v>
      </c>
      <c r="D316" s="48">
        <f t="shared" si="46"/>
        <v>2628.4989343721086</v>
      </c>
      <c r="E316" s="8">
        <f t="shared" si="49"/>
        <v>21.555120620487692</v>
      </c>
      <c r="F316" s="32">
        <f t="shared" si="51"/>
        <v>-6.1634976865480645E-4</v>
      </c>
      <c r="G316" s="20">
        <f t="shared" si="50"/>
        <v>-0.61634976865480651</v>
      </c>
      <c r="H316" s="1">
        <f t="shared" si="52"/>
        <v>5.3581054876537282E-5</v>
      </c>
      <c r="I316" s="8">
        <f t="shared" si="56"/>
        <v>50.736447936209288</v>
      </c>
      <c r="J316" s="8">
        <f t="shared" si="57"/>
        <v>-21.410911116932127</v>
      </c>
    </row>
    <row r="317" spans="1:10" x14ac:dyDescent="0.2">
      <c r="A317" s="8">
        <f t="shared" si="55"/>
        <v>24.999999999999915</v>
      </c>
      <c r="B317" s="9">
        <f t="shared" si="47"/>
        <v>2643.6679600791226</v>
      </c>
      <c r="C317" s="9">
        <f t="shared" si="48"/>
        <v>1278.1929428468386</v>
      </c>
      <c r="D317" s="48">
        <f t="shared" si="46"/>
        <v>2643.6679600791226</v>
      </c>
      <c r="E317" s="8">
        <f t="shared" si="49"/>
        <v>21.496869863191574</v>
      </c>
      <c r="F317" s="32">
        <f t="shared" si="51"/>
        <v>-6.1472553978905492E-4</v>
      </c>
      <c r="G317" s="20">
        <f t="shared" si="50"/>
        <v>-0.61472553978905498</v>
      </c>
      <c r="H317" s="1">
        <f t="shared" si="52"/>
        <v>5.344312580446437E-5</v>
      </c>
      <c r="I317" s="8">
        <f t="shared" si="56"/>
        <v>50.389447807975152</v>
      </c>
      <c r="J317" s="8">
        <f t="shared" si="57"/>
        <v>-21.762639360921455</v>
      </c>
    </row>
    <row r="318" spans="1:10" x14ac:dyDescent="0.2">
      <c r="A318" s="8">
        <f t="shared" si="55"/>
        <v>25.083333333333247</v>
      </c>
      <c r="B318" s="9">
        <f t="shared" si="47"/>
        <v>2658.7321786505718</v>
      </c>
      <c r="C318" s="9">
        <f t="shared" si="48"/>
        <v>1271.6122194665181</v>
      </c>
      <c r="D318" s="48">
        <f t="shared" si="46"/>
        <v>2658.7321786505718</v>
      </c>
      <c r="E318" s="8">
        <f t="shared" si="49"/>
        <v>21.43767870528962</v>
      </c>
      <c r="F318" s="32">
        <f t="shared" si="51"/>
        <v>-6.1307764595837767E-4</v>
      </c>
      <c r="G318" s="20">
        <f t="shared" si="50"/>
        <v>-0.61307764595837766</v>
      </c>
      <c r="H318" s="1">
        <f t="shared" si="52"/>
        <v>5.3302913420964312E-5</v>
      </c>
      <c r="I318" s="8">
        <f t="shared" si="56"/>
        <v>50.037753380476303</v>
      </c>
      <c r="J318" s="8">
        <f t="shared" si="57"/>
        <v>-22.107910054712569</v>
      </c>
    </row>
    <row r="319" spans="1:10" x14ac:dyDescent="0.2">
      <c r="A319" s="8">
        <f t="shared" si="55"/>
        <v>25.166666666666579</v>
      </c>
      <c r="B319" s="9">
        <f t="shared" si="47"/>
        <v>2673.6902039594734</v>
      </c>
      <c r="C319" s="9">
        <f t="shared" si="48"/>
        <v>1264.928891344241</v>
      </c>
      <c r="D319" s="48">
        <f t="shared" si="46"/>
        <v>2673.6902039594734</v>
      </c>
      <c r="E319" s="8">
        <f t="shared" si="49"/>
        <v>21.377564655916377</v>
      </c>
      <c r="F319" s="32">
        <f t="shared" si="51"/>
        <v>-6.1140674675506576E-4</v>
      </c>
      <c r="G319" s="20">
        <f t="shared" si="50"/>
        <v>-0.61140674675506579</v>
      </c>
      <c r="H319" s="1">
        <f t="shared" si="52"/>
        <v>5.316045666198956E-5</v>
      </c>
      <c r="I319" s="8">
        <f t="shared" si="56"/>
        <v>49.681512520210674</v>
      </c>
      <c r="J319" s="8">
        <f t="shared" si="57"/>
        <v>-22.44666132263524</v>
      </c>
    </row>
    <row r="320" spans="1:10" x14ac:dyDescent="0.2">
      <c r="A320" s="8">
        <f t="shared" si="55"/>
        <v>25.249999999999911</v>
      </c>
      <c r="B320" s="9">
        <f t="shared" si="47"/>
        <v>2688.5406943274274</v>
      </c>
      <c r="C320" s="9">
        <f t="shared" si="48"/>
        <v>1258.1449231007507</v>
      </c>
      <c r="D320" s="48">
        <f t="shared" si="46"/>
        <v>2688.5406943274274</v>
      </c>
      <c r="E320" s="8">
        <f t="shared" si="49"/>
        <v>21.316545386104323</v>
      </c>
      <c r="F320" s="32">
        <f t="shared" si="51"/>
        <v>-6.0971350485841973E-4</v>
      </c>
      <c r="G320" s="20">
        <f t="shared" si="50"/>
        <v>-0.60971350485841969</v>
      </c>
      <c r="H320" s="1">
        <f t="shared" si="52"/>
        <v>5.3015794888014859E-5</v>
      </c>
      <c r="I320" s="8">
        <f t="shared" si="56"/>
        <v>49.320873670406293</v>
      </c>
      <c r="J320" s="8">
        <f t="shared" si="57"/>
        <v>-22.778835043606346</v>
      </c>
    </row>
    <row r="321" spans="1:10" x14ac:dyDescent="0.2">
      <c r="A321" s="8">
        <f t="shared" si="55"/>
        <v>25.333333333333243</v>
      </c>
      <c r="B321" s="9">
        <f t="shared" si="47"/>
        <v>2703.2823526803641</v>
      </c>
      <c r="C321" s="9">
        <f t="shared" si="48"/>
        <v>1251.2622962314169</v>
      </c>
      <c r="D321" s="48">
        <f t="shared" si="46"/>
        <v>2703.2823526803641</v>
      </c>
      <c r="E321" s="8">
        <f t="shared" si="49"/>
        <v>21.254638718666936</v>
      </c>
      <c r="F321" s="32">
        <f t="shared" si="51"/>
        <v>-6.0799858552234307E-4</v>
      </c>
      <c r="G321" s="20">
        <f t="shared" si="50"/>
        <v>-0.60799858552234309</v>
      </c>
      <c r="H321" s="1">
        <f t="shared" si="52"/>
        <v>5.2868967863537806E-5</v>
      </c>
      <c r="I321" s="8">
        <f t="shared" si="56"/>
        <v>48.955985736010959</v>
      </c>
      <c r="J321" s="8">
        <f t="shared" si="57"/>
        <v>-23.104376840013071</v>
      </c>
    </row>
    <row r="322" spans="1:10" x14ac:dyDescent="0.2">
      <c r="A322" s="8">
        <f t="shared" si="55"/>
        <v>25.416666666666575</v>
      </c>
      <c r="B322" s="9">
        <f t="shared" si="47"/>
        <v>2717.9139266699835</v>
      </c>
      <c r="C322" s="9">
        <f t="shared" si="48"/>
        <v>1244.2830079853322</v>
      </c>
      <c r="D322" s="48">
        <f t="shared" si="46"/>
        <v>2717.9139266699835</v>
      </c>
      <c r="E322" s="8">
        <f t="shared" si="49"/>
        <v>21.191862618116552</v>
      </c>
      <c r="F322" s="32">
        <f t="shared" si="51"/>
        <v>-6.0626265606891295E-4</v>
      </c>
      <c r="G322" s="20">
        <f t="shared" si="50"/>
        <v>-0.60626265606891294</v>
      </c>
      <c r="H322" s="1">
        <f t="shared" si="52"/>
        <v>5.2720015736544761E-5</v>
      </c>
      <c r="I322" s="8">
        <f t="shared" si="56"/>
        <v>48.586997970018345</v>
      </c>
      <c r="J322" s="8">
        <f t="shared" si="57"/>
        <v>-23.423236063011561</v>
      </c>
    </row>
    <row r="323" spans="1:10" x14ac:dyDescent="0.2">
      <c r="A323" s="8">
        <f t="shared" si="55"/>
        <v>25.499999999999908</v>
      </c>
      <c r="B323" s="9">
        <f t="shared" si="47"/>
        <v>2732.434208761314</v>
      </c>
      <c r="C323" s="9">
        <f t="shared" si="48"/>
        <v>1237.2090702493449</v>
      </c>
      <c r="D323" s="48">
        <f t="shared" si="46"/>
        <v>2732.434208761314</v>
      </c>
      <c r="E323" s="8">
        <f t="shared" si="49"/>
        <v>21.128235180626696</v>
      </c>
      <c r="F323" s="32">
        <f t="shared" si="51"/>
        <v>-6.0450638538851937E-4</v>
      </c>
      <c r="G323" s="20">
        <f t="shared" si="50"/>
        <v>-0.60450638538851942</v>
      </c>
      <c r="H323" s="1">
        <f t="shared" si="52"/>
        <v>5.2568979017960988E-5</v>
      </c>
      <c r="I323" s="8">
        <f t="shared" si="56"/>
        <v>48.214059861257752</v>
      </c>
      <c r="J323" s="8">
        <f t="shared" si="57"/>
        <v>-23.735365774324194</v>
      </c>
    </row>
    <row r="324" spans="1:10" x14ac:dyDescent="0.2">
      <c r="A324" s="8">
        <f t="shared" si="55"/>
        <v>25.58333333333324</v>
      </c>
      <c r="B324" s="9">
        <f t="shared" si="47"/>
        <v>2746.8420362868405</v>
      </c>
      <c r="C324" s="9">
        <f t="shared" si="48"/>
        <v>1230.0425084380668</v>
      </c>
      <c r="D324" s="48">
        <f t="shared" si="46"/>
        <v>2746.8420362868405</v>
      </c>
      <c r="E324" s="8">
        <f t="shared" si="49"/>
        <v>21.063774624048065</v>
      </c>
      <c r="F324" s="32">
        <f t="shared" si="51"/>
        <v>-6.0273044344713979E-4</v>
      </c>
      <c r="G324" s="20">
        <f t="shared" si="50"/>
        <v>-0.60273044344713977</v>
      </c>
      <c r="H324" s="1">
        <f t="shared" si="52"/>
        <v>5.2415898561102402E-5</v>
      </c>
      <c r="I324" s="8">
        <f t="shared" si="56"/>
        <v>47.837321023769753</v>
      </c>
      <c r="J324" s="8">
        <f t="shared" si="57"/>
        <v>-24.04072272462264</v>
      </c>
    </row>
    <row r="325" spans="1:10" x14ac:dyDescent="0.2">
      <c r="A325" s="8">
        <f t="shared" si="55"/>
        <v>25.666666666666572</v>
      </c>
      <c r="B325" s="9">
        <f t="shared" si="47"/>
        <v>2761.1362914677002</v>
      </c>
      <c r="C325" s="9">
        <f t="shared" si="48"/>
        <v>1222.7853603908666</v>
      </c>
      <c r="D325" s="48">
        <f t="shared" si="46"/>
        <v>2761.1362914677002</v>
      </c>
      <c r="E325" s="8">
        <f t="shared" si="49"/>
        <v>20.998499277987445</v>
      </c>
      <c r="F325" s="32">
        <f t="shared" si="51"/>
        <v>-6.0093550080128795E-4</v>
      </c>
      <c r="G325" s="20">
        <f t="shared" si="50"/>
        <v>-0.60093550080128788</v>
      </c>
      <c r="H325" s="1">
        <f t="shared" si="52"/>
        <v>5.2260815541147267E-5</v>
      </c>
      <c r="I325" s="8">
        <f t="shared" si="56"/>
        <v>47.456931087884811</v>
      </c>
      <c r="J325" s="8">
        <f t="shared" si="57"/>
        <v>-24.339267328588114</v>
      </c>
    </row>
    <row r="326" spans="1:10" x14ac:dyDescent="0.2">
      <c r="A326" s="8">
        <f t="shared" si="55"/>
        <v>25.749999999999904</v>
      </c>
      <c r="B326" s="9">
        <f t="shared" si="47"/>
        <v>2775.3159014024709</v>
      </c>
      <c r="C326" s="9">
        <f t="shared" si="48"/>
        <v>1215.4396752768309</v>
      </c>
      <c r="D326" s="48">
        <f t="shared" si="46"/>
        <v>2775.3159014024709</v>
      </c>
      <c r="E326" s="8">
        <f t="shared" si="49"/>
        <v>20.932427573958194</v>
      </c>
      <c r="F326" s="32">
        <f t="shared" si="51"/>
        <v>-5.9912222812116139E-4</v>
      </c>
      <c r="G326" s="20">
        <f t="shared" si="50"/>
        <v>-0.59912222812116145</v>
      </c>
      <c r="H326" s="1">
        <f t="shared" si="52"/>
        <v>5.2103771434645119E-5</v>
      </c>
      <c r="I326" s="8">
        <f t="shared" si="56"/>
        <v>47.073039593116846</v>
      </c>
      <c r="J326" s="8">
        <f t="shared" si="57"/>
        <v>-24.630963636743722</v>
      </c>
    </row>
    <row r="327" spans="1:10" x14ac:dyDescent="0.2">
      <c r="A327" s="8">
        <f t="shared" si="55"/>
        <v>25.833333333333236</v>
      </c>
      <c r="B327" s="9">
        <f t="shared" si="47"/>
        <v>2789.3798380241169</v>
      </c>
      <c r="C327" s="9">
        <f t="shared" si="48"/>
        <v>1208.0075125086464</v>
      </c>
      <c r="D327" s="48">
        <f t="shared" si="46"/>
        <v>2789.3798380241169</v>
      </c>
      <c r="E327" s="8">
        <f t="shared" si="49"/>
        <v>20.865578035611062</v>
      </c>
      <c r="F327" s="32">
        <f t="shared" si="51"/>
        <v>-5.9729129572247354E-4</v>
      </c>
      <c r="G327" s="20">
        <f t="shared" si="50"/>
        <v>-0.59729129572247353</v>
      </c>
      <c r="H327" s="1">
        <f t="shared" si="52"/>
        <v>5.194480799908063E-5</v>
      </c>
      <c r="I327" s="8">
        <f t="shared" si="56"/>
        <v>46.685795882978276</v>
      </c>
      <c r="J327" s="8">
        <f t="shared" si="57"/>
        <v>-24.915779304157432</v>
      </c>
    </row>
    <row r="328" spans="1:10" x14ac:dyDescent="0.2">
      <c r="A328" s="8">
        <f t="shared" si="55"/>
        <v>25.916666666666568</v>
      </c>
      <c r="B328" s="9">
        <f t="shared" si="47"/>
        <v>2803.3271180256761</v>
      </c>
      <c r="C328" s="9">
        <f t="shared" si="48"/>
        <v>1200.4909406663276</v>
      </c>
      <c r="D328" s="48">
        <f t="shared" si="46"/>
        <v>2803.3271180256761</v>
      </c>
      <c r="E328" s="8">
        <f t="shared" si="49"/>
        <v>20.797969269053485</v>
      </c>
      <c r="F328" s="32">
        <f t="shared" si="51"/>
        <v>-5.9544337310744205E-4</v>
      </c>
      <c r="G328" s="20">
        <f t="shared" si="50"/>
        <v>-0.595443373107442</v>
      </c>
      <c r="H328" s="1">
        <f t="shared" si="52"/>
        <v>5.1783967252509067E-5</v>
      </c>
      <c r="I328" s="8">
        <f t="shared" si="56"/>
        <v>46.295349001817726</v>
      </c>
      <c r="J328" s="8">
        <f t="shared" si="57"/>
        <v>-25.19368555611727</v>
      </c>
    </row>
    <row r="329" spans="1:10" x14ac:dyDescent="0.2">
      <c r="A329" s="8">
        <f t="shared" si="55"/>
        <v>25.999999999999901</v>
      </c>
      <c r="B329" s="9">
        <f t="shared" si="47"/>
        <v>2817.1568027553199</v>
      </c>
      <c r="C329" s="9">
        <f t="shared" si="48"/>
        <v>1192.8920364316825</v>
      </c>
      <c r="D329" s="48">
        <f t="shared" si="46"/>
        <v>2817.1568027553199</v>
      </c>
      <c r="E329" s="8">
        <f t="shared" si="49"/>
        <v>20.729619953265534</v>
      </c>
      <c r="F329" s="32">
        <f t="shared" si="51"/>
        <v>-5.9357912851537022E-4</v>
      </c>
      <c r="G329" s="20">
        <f t="shared" si="50"/>
        <v>-0.5935791285153702</v>
      </c>
      <c r="H329" s="1">
        <f t="shared" si="52"/>
        <v>5.1621291453280888E-5</v>
      </c>
      <c r="I329" s="8">
        <f t="shared" si="56"/>
        <v>45.901847593775912</v>
      </c>
      <c r="J329" s="8">
        <f t="shared" si="57"/>
        <v>-25.464657150883141</v>
      </c>
    </row>
    <row r="330" spans="1:10" x14ac:dyDescent="0.2">
      <c r="A330" s="8">
        <f t="shared" si="55"/>
        <v>26.083333333333233</v>
      </c>
      <c r="B330" s="9">
        <f t="shared" si="47"/>
        <v>2830.867998081425</v>
      </c>
      <c r="C330" s="9">
        <f t="shared" si="48"/>
        <v>1185.2128835343779</v>
      </c>
      <c r="D330" s="48">
        <f t="shared" si="46"/>
        <v>2830.867998081425</v>
      </c>
      <c r="E330" s="8">
        <f t="shared" si="49"/>
        <v>20.660548830620133</v>
      </c>
      <c r="F330" s="32">
        <f t="shared" si="51"/>
        <v>-5.9169922848323906E-4</v>
      </c>
      <c r="G330" s="20">
        <f t="shared" si="50"/>
        <v>-0.59169922848323908</v>
      </c>
      <c r="H330" s="1">
        <f t="shared" si="52"/>
        <v>5.1456823079871203E-5</v>
      </c>
      <c r="I330" s="8">
        <f t="shared" si="56"/>
        <v>45.505439803949841</v>
      </c>
      <c r="J330" s="8">
        <f t="shared" si="57"/>
        <v>-25.728672339622438</v>
      </c>
    </row>
    <row r="331" spans="1:10" x14ac:dyDescent="0.2">
      <c r="A331" s="8">
        <f t="shared" si="55"/>
        <v>26.166666666666565</v>
      </c>
      <c r="B331" s="9">
        <f t="shared" si="47"/>
        <v>2844.4598542283393</v>
      </c>
      <c r="C331" s="9">
        <f t="shared" si="48"/>
        <v>1177.4555717104299</v>
      </c>
      <c r="D331" s="48">
        <f t="shared" si="46"/>
        <v>2844.4598542283393</v>
      </c>
      <c r="E331" s="8">
        <f t="shared" si="49"/>
        <v>20.590774697515087</v>
      </c>
      <c r="F331" s="32">
        <f t="shared" si="51"/>
        <v>-5.8980433741669309E-4</v>
      </c>
      <c r="G331" s="20">
        <f t="shared" si="50"/>
        <v>-0.58980433741669314</v>
      </c>
      <c r="H331" s="1">
        <f t="shared" si="52"/>
        <v>5.1290604810830926E-5</v>
      </c>
      <c r="I331" s="8">
        <f t="shared" si="56"/>
        <v>45.106273181849559</v>
      </c>
      <c r="J331" s="8">
        <f t="shared" si="57"/>
        <v>-25.985712823638742</v>
      </c>
    </row>
    <row r="332" spans="1:10" x14ac:dyDescent="0.2">
      <c r="A332" s="8">
        <f t="shared" si="55"/>
        <v>26.249999999999897</v>
      </c>
      <c r="B332" s="9">
        <f t="shared" si="47"/>
        <v>2857.9315655835389</v>
      </c>
      <c r="C332" s="9">
        <f t="shared" si="48"/>
        <v>1169.62219567392</v>
      </c>
      <c r="D332" s="48">
        <f t="shared" si="46"/>
        <v>2857.9315655835389</v>
      </c>
      <c r="E332" s="8">
        <f t="shared" si="49"/>
        <v>20.520316395124041</v>
      </c>
      <c r="F332" s="32">
        <f t="shared" si="51"/>
        <v>-5.8789511717178211E-4</v>
      </c>
      <c r="G332" s="20">
        <f t="shared" si="50"/>
        <v>-0.58789511717178211</v>
      </c>
      <c r="H332" s="1">
        <f t="shared" si="52"/>
        <v>5.1122679504875269E-5</v>
      </c>
      <c r="I332" s="8">
        <f t="shared" si="56"/>
        <v>44.7044945872263</v>
      </c>
      <c r="J332" s="8">
        <f t="shared" si="57"/>
        <v>-26.235763709005028</v>
      </c>
    </row>
    <row r="333" spans="1:10" x14ac:dyDescent="0.2">
      <c r="A333" s="8">
        <f t="shared" si="55"/>
        <v>26.333333333333229</v>
      </c>
      <c r="B333" s="9">
        <f t="shared" si="47"/>
        <v>2871.2823704768984</v>
      </c>
      <c r="C333" s="9">
        <f t="shared" si="48"/>
        <v>1161.7148541026936</v>
      </c>
      <c r="D333" s="48">
        <f t="shared" si="46"/>
        <v>2871.2823704768984</v>
      </c>
      <c r="E333" s="8">
        <f t="shared" si="49"/>
        <v>20.449192800273238</v>
      </c>
      <c r="F333" s="32">
        <f t="shared" si="51"/>
        <v>-5.859722266477915E-4</v>
      </c>
      <c r="G333" s="20">
        <f t="shared" si="50"/>
        <v>-0.58597222664779158</v>
      </c>
      <c r="H333" s="1">
        <f t="shared" si="52"/>
        <v>5.0953090181125085E-5</v>
      </c>
      <c r="I333" s="8">
        <f t="shared" si="56"/>
        <v>44.300250098344918</v>
      </c>
      <c r="J333" s="8">
        <f t="shared" si="57"/>
        <v>-26.478813458714516</v>
      </c>
    </row>
    <row r="334" spans="1:10" x14ac:dyDescent="0.2">
      <c r="A334" s="8">
        <f t="shared" si="55"/>
        <v>26.416666666666561</v>
      </c>
      <c r="B334" s="9">
        <f t="shared" si="47"/>
        <v>2884.5115509328189</v>
      </c>
      <c r="C334" s="9">
        <f t="shared" si="48"/>
        <v>1153.7356486387714</v>
      </c>
      <c r="D334" s="48">
        <f t="shared" si="46"/>
        <v>2884.5115509328189</v>
      </c>
      <c r="E334" s="8">
        <f t="shared" si="49"/>
        <v>20.377422816450562</v>
      </c>
      <c r="F334" s="32">
        <f t="shared" si="51"/>
        <v>-5.8403632139146597E-4</v>
      </c>
      <c r="G334" s="20">
        <f t="shared" si="50"/>
        <v>-0.584036321391466</v>
      </c>
      <c r="H334" s="1">
        <f t="shared" si="52"/>
        <v>5.0781879999516054E-5</v>
      </c>
      <c r="I334" s="8">
        <f t="shared" si="56"/>
        <v>43.89368492276796</v>
      </c>
      <c r="J334" s="8">
        <f t="shared" si="57"/>
        <v>-26.714853842463807</v>
      </c>
    </row>
    <row r="335" spans="1:10" x14ac:dyDescent="0.2">
      <c r="A335" s="8">
        <f t="shared" si="55"/>
        <v>26.499999999999893</v>
      </c>
      <c r="B335" s="9">
        <f t="shared" si="47"/>
        <v>2897.6184323959756</v>
      </c>
      <c r="C335" s="9">
        <f t="shared" si="48"/>
        <v>1145.6866829041658</v>
      </c>
      <c r="D335" s="48">
        <f t="shared" si="46"/>
        <v>2897.6184323959756</v>
      </c>
      <c r="E335" s="8">
        <f t="shared" si="49"/>
        <v>20.305025364953178</v>
      </c>
      <c r="F335" s="32">
        <f t="shared" si="51"/>
        <v>-5.8208805321290362E-4</v>
      </c>
      <c r="G335" s="20">
        <f t="shared" si="50"/>
        <v>-0.58208805321290358</v>
      </c>
      <c r="H335" s="1">
        <f t="shared" si="52"/>
        <v>5.0609092241390703E-5</v>
      </c>
      <c r="I335" s="8">
        <f t="shared" si="56"/>
        <v>43.484943310713007</v>
      </c>
      <c r="J335" s="8">
        <f t="shared" si="57"/>
        <v>-26.943879884184042</v>
      </c>
    </row>
    <row r="336" spans="1:10" x14ac:dyDescent="0.2">
      <c r="A336" s="8">
        <f t="shared" si="55"/>
        <v>26.583333333333226</v>
      </c>
      <c r="B336" s="9">
        <f t="shared" si="47"/>
        <v>2910.6023834314674</v>
      </c>
      <c r="C336" s="9">
        <f t="shared" si="48"/>
        <v>1137.5700615327605</v>
      </c>
      <c r="D336" s="48">
        <f t="shared" si="46"/>
        <v>2910.6023834314674</v>
      </c>
      <c r="E336" s="8">
        <f t="shared" si="49"/>
        <v>20.232019376179675</v>
      </c>
      <c r="F336" s="32">
        <f t="shared" si="51"/>
        <v>-5.8012806981337238E-4</v>
      </c>
      <c r="G336" s="20">
        <f t="shared" si="50"/>
        <v>-0.58012806981337239</v>
      </c>
      <c r="H336" s="1">
        <f t="shared" si="52"/>
        <v>5.0434770290287452E-5</v>
      </c>
      <c r="I336" s="8">
        <f t="shared" si="56"/>
        <v>43.074168471039116</v>
      </c>
      <c r="J336" s="8">
        <f t="shared" si="57"/>
        <v>-27.165889807436912</v>
      </c>
    </row>
    <row r="337" spans="1:10" x14ac:dyDescent="0.2">
      <c r="A337" s="8">
        <f t="shared" si="55"/>
        <v>26.666666666666558</v>
      </c>
      <c r="B337" s="9">
        <f t="shared" si="47"/>
        <v>2923.4628154001612</v>
      </c>
      <c r="C337" s="9">
        <f t="shared" si="48"/>
        <v>1129.3878892188757</v>
      </c>
      <c r="D337" s="48">
        <f t="shared" ref="D337:D400" si="58">B337</f>
        <v>2923.4628154001612</v>
      </c>
      <c r="E337" s="8">
        <f t="shared" si="49"/>
        <v>20.158423781072237</v>
      </c>
      <c r="F337" s="32">
        <f t="shared" si="51"/>
        <v>-5.7815701442527547E-4</v>
      </c>
      <c r="G337" s="20">
        <f t="shared" si="50"/>
        <v>-0.57815701442527545</v>
      </c>
      <c r="H337" s="1">
        <f t="shared" si="52"/>
        <v>5.0258957612940352E-5</v>
      </c>
      <c r="I337" s="8">
        <f t="shared" si="56"/>
        <v>42.661502489912792</v>
      </c>
      <c r="J337" s="8">
        <f t="shared" si="57"/>
        <v>-27.380884978792892</v>
      </c>
    </row>
    <row r="338" spans="1:10" x14ac:dyDescent="0.2">
      <c r="A338" s="8">
        <f t="shared" si="55"/>
        <v>26.74999999999989</v>
      </c>
      <c r="B338" s="9">
        <f t="shared" ref="B338:B400" si="59">B337+((I337+dp_dy*(1+EXP(-(ABS(E337)-displ)/9*sharpness))^(-alpha)/(H337*rho))/H337*SIN(H337*time_step*3600)-J337/H337*COS(H337*time_step*3600)-dp_dy*(1+EXP(-(ABS(E337)-displ)/9*sharpness))^(-alpha)*time_step*3600/(H337*rho)+J337/H337)/1000</f>
        <v>2936.199182110046</v>
      </c>
      <c r="C338" s="9">
        <f t="shared" ref="C338:C400" si="60">C337+((I337+dp_dy*(1+EXP(-(ABS(E337)-displ)/9*sharpness))^(-alpha)/(H337*rho))/H337*COS(H337*time_step*3600)+J337/H337*SIN(H337*time_step*3600)-(I337+dp_dy*(1+EXP(-(ABS(E337)-displ)/9*sharpness))^(-alpha)/(H337*rho))/H337)/1000</f>
        <v>1121.1422697831074</v>
      </c>
      <c r="D338" s="48">
        <f t="shared" si="58"/>
        <v>2936.199182110046</v>
      </c>
      <c r="E338" s="8">
        <f t="shared" ref="E338:E400" si="61">360*(init_km_from_eq+C338)/(2*PI()*6.37*10^3)</f>
        <v>20.08425750271422</v>
      </c>
      <c r="F338" s="32">
        <f t="shared" si="51"/>
        <v>-5.7617552546445597E-4</v>
      </c>
      <c r="G338" s="20">
        <f t="shared" ref="G338:G400" si="62">F338*10^5/100</f>
        <v>-0.57617552546445594</v>
      </c>
      <c r="H338" s="1">
        <f t="shared" si="52"/>
        <v>5.0081697740503318E-5</v>
      </c>
      <c r="I338" s="8">
        <f t="shared" si="56"/>
        <v>42.247086252198081</v>
      </c>
      <c r="J338" s="8">
        <f t="shared" si="57"/>
        <v>-27.588869849309507</v>
      </c>
    </row>
    <row r="339" spans="1:10" x14ac:dyDescent="0.2">
      <c r="A339" s="8">
        <f t="shared" si="55"/>
        <v>26.833333333333222</v>
      </c>
      <c r="B339" s="9">
        <f t="shared" si="59"/>
        <v>2948.8109794444163</v>
      </c>
      <c r="C339" s="9">
        <f t="shared" si="60"/>
        <v>1112.835305255993</v>
      </c>
      <c r="D339" s="48">
        <f t="shared" si="58"/>
        <v>2948.8109794444163</v>
      </c>
      <c r="E339" s="8">
        <f t="shared" si="61"/>
        <v>20.009539448088077</v>
      </c>
      <c r="F339" s="32">
        <f t="shared" ref="F339:F350" si="63">dp_dy*(1+EXP(-(ABS(E338)-displ)/9*sharpness))^(-alpha)</f>
        <v>-5.7418423619501899E-4</v>
      </c>
      <c r="G339" s="20">
        <f t="shared" si="62"/>
        <v>-0.57418423619501902</v>
      </c>
      <c r="H339" s="1">
        <f t="shared" ref="H339:H400" si="64">2*7.292*10^(-5)*SIN(E339*PI()/180)</f>
        <v>4.9903034250011538E-5</v>
      </c>
      <c r="I339" s="8">
        <f t="shared" si="56"/>
        <v>41.831059365610059</v>
      </c>
      <c r="J339" s="8">
        <f t="shared" si="57"/>
        <v>-27.789851894227667</v>
      </c>
    </row>
    <row r="340" spans="1:10" x14ac:dyDescent="0.2">
      <c r="A340" s="8">
        <f t="shared" si="55"/>
        <v>26.916666666666554</v>
      </c>
      <c r="B340" s="9">
        <f t="shared" si="59"/>
        <v>2961.2977449677223</v>
      </c>
      <c r="C340" s="9">
        <f t="shared" si="60"/>
        <v>1104.4690949800188</v>
      </c>
      <c r="D340" s="48">
        <f t="shared" si="58"/>
        <v>2961.2977449677223</v>
      </c>
      <c r="E340" s="8">
        <f t="shared" si="61"/>
        <v>19.934288499998228</v>
      </c>
      <c r="F340" s="32">
        <f t="shared" si="63"/>
        <v>-5.7218377440681112E-4</v>
      </c>
      <c r="G340" s="20">
        <f t="shared" si="62"/>
        <v>-0.57218377440681112</v>
      </c>
      <c r="H340" s="1">
        <f t="shared" si="64"/>
        <v>4.9723010746092626E-5</v>
      </c>
      <c r="I340" s="8">
        <f t="shared" si="56"/>
        <v>41.413560087665317</v>
      </c>
      <c r="J340" s="8">
        <f t="shared" si="57"/>
        <v>-27.98384155100397</v>
      </c>
    </row>
    <row r="341" spans="1:10" x14ac:dyDescent="0.2">
      <c r="A341" s="8">
        <f t="shared" si="55"/>
        <v>26.999999999999886</v>
      </c>
      <c r="B341" s="9">
        <f t="shared" si="59"/>
        <v>2973.6590575099267</v>
      </c>
      <c r="C341" s="9">
        <f t="shared" si="60"/>
        <v>1096.045734730453</v>
      </c>
      <c r="D341" s="48">
        <f t="shared" si="58"/>
        <v>2973.6590575099267</v>
      </c>
      <c r="E341" s="8">
        <f t="shared" si="61"/>
        <v>19.858523509163323</v>
      </c>
      <c r="F341" s="32">
        <f t="shared" si="63"/>
        <v>-5.7017476210567773E-4</v>
      </c>
      <c r="G341" s="20">
        <f t="shared" si="62"/>
        <v>-0.57017476210567775</v>
      </c>
      <c r="H341" s="1">
        <f t="shared" si="64"/>
        <v>4.9541670842939744E-5</v>
      </c>
      <c r="I341" s="8">
        <f t="shared" si="56"/>
        <v>40.994725255457951</v>
      </c>
      <c r="J341" s="8">
        <f t="shared" si="57"/>
        <v>-28.170852155796553</v>
      </c>
    </row>
    <row r="342" spans="1:10" x14ac:dyDescent="0.2">
      <c r="A342" s="8">
        <f t="shared" si="55"/>
        <v>27.083333333333218</v>
      </c>
      <c r="B342" s="9">
        <f t="shared" si="59"/>
        <v>2985.8945367302217</v>
      </c>
      <c r="C342" s="9">
        <f t="shared" si="60"/>
        <v>1087.5673158554491</v>
      </c>
      <c r="D342" s="48">
        <f t="shared" si="58"/>
        <v>2985.8945367302217</v>
      </c>
      <c r="E342" s="8">
        <f t="shared" si="61"/>
        <v>19.782263286481722</v>
      </c>
      <c r="F342" s="32">
        <f t="shared" si="63"/>
        <v>-5.6815781521659271E-4</v>
      </c>
      <c r="G342" s="20">
        <f t="shared" si="62"/>
        <v>-0.5681578152165927</v>
      </c>
      <c r="H342" s="1">
        <f t="shared" si="64"/>
        <v>4.9359058146557752E-5</v>
      </c>
      <c r="I342" s="8">
        <f t="shared" si="56"/>
        <v>40.574690218283934</v>
      </c>
      <c r="J342" s="8">
        <f t="shared" si="57"/>
        <v>-28.350899878521602</v>
      </c>
    </row>
    <row r="343" spans="1:10" x14ac:dyDescent="0.2">
      <c r="A343" s="8">
        <f t="shared" si="55"/>
        <v>27.166666666666551</v>
      </c>
      <c r="B343" s="9">
        <f t="shared" si="59"/>
        <v>2998.003842660964</v>
      </c>
      <c r="C343" s="9">
        <f t="shared" si="60"/>
        <v>1079.0359244358312</v>
      </c>
      <c r="D343" s="48">
        <f t="shared" si="58"/>
        <v>2998.003842660964</v>
      </c>
      <c r="E343" s="8">
        <f t="shared" si="61"/>
        <v>19.705526595474151</v>
      </c>
      <c r="F343" s="32">
        <f t="shared" si="63"/>
        <v>-5.6613354329972587E-4</v>
      </c>
      <c r="G343" s="20">
        <f t="shared" si="62"/>
        <v>-0.56613354329972587</v>
      </c>
      <c r="H343" s="1">
        <f t="shared" si="64"/>
        <v>4.9175216237293956E-5</v>
      </c>
      <c r="I343" s="8">
        <f t="shared" si="56"/>
        <v>40.153588773131972</v>
      </c>
      <c r="J343" s="8">
        <f t="shared" si="57"/>
        <v>-28.524003656596779</v>
      </c>
    </row>
    <row r="344" spans="1:10" x14ac:dyDescent="0.2">
      <c r="A344" s="8">
        <f t="shared" si="55"/>
        <v>27.249999999999883</v>
      </c>
      <c r="B344" s="9">
        <f t="shared" si="59"/>
        <v>3009.9866752326875</v>
      </c>
      <c r="C344" s="9">
        <f t="shared" si="60"/>
        <v>1070.4536404649391</v>
      </c>
      <c r="D344" s="48">
        <f t="shared" si="58"/>
        <v>3009.9866752326875</v>
      </c>
      <c r="E344" s="8">
        <f t="shared" si="61"/>
        <v>19.628332144906665</v>
      </c>
      <c r="F344" s="32">
        <f t="shared" si="63"/>
        <v>-5.6410254927950038E-4</v>
      </c>
      <c r="G344" s="20">
        <f t="shared" si="62"/>
        <v>-0.56410254927950032</v>
      </c>
      <c r="H344" s="1">
        <f t="shared" si="64"/>
        <v>4.8990188652663576E-5</v>
      </c>
      <c r="I344" s="8">
        <f t="shared" si="56"/>
        <v>39.731553103053486</v>
      </c>
      <c r="J344" s="8">
        <f t="shared" si="57"/>
        <v>-28.690185127486941</v>
      </c>
    </row>
    <row r="345" spans="1:10" x14ac:dyDescent="0.2">
      <c r="A345" s="8">
        <f t="shared" si="55"/>
        <v>27.333333333333215</v>
      </c>
      <c r="B345" s="9">
        <f t="shared" si="59"/>
        <v>3021.8427737810598</v>
      </c>
      <c r="C345" s="9">
        <f t="shared" si="60"/>
        <v>1061.8225370488726</v>
      </c>
      <c r="D345" s="48">
        <f t="shared" si="58"/>
        <v>3021.8427737810598</v>
      </c>
      <c r="E345" s="8">
        <f t="shared" si="61"/>
        <v>19.550698581597157</v>
      </c>
      <c r="F345" s="32">
        <f t="shared" si="63"/>
        <v>-5.620654291866523E-4</v>
      </c>
      <c r="G345" s="20">
        <f t="shared" si="62"/>
        <v>-0.56206542918665225</v>
      </c>
      <c r="H345" s="1">
        <f t="shared" si="64"/>
        <v>4.8804018870480057E-5</v>
      </c>
      <c r="I345" s="8">
        <f t="shared" si="56"/>
        <v>39.308713718419739</v>
      </c>
      <c r="J345" s="8">
        <f t="shared" si="57"/>
        <v>-28.849468560166283</v>
      </c>
    </row>
    <row r="346" spans="1:10" x14ac:dyDescent="0.2">
      <c r="A346" s="8">
        <f t="shared" si="55"/>
        <v>27.416666666666547</v>
      </c>
      <c r="B346" s="9">
        <f t="shared" si="59"/>
        <v>3033.5719165366509</v>
      </c>
      <c r="C346" s="9">
        <f t="shared" si="60"/>
        <v>1053.1446796274467</v>
      </c>
      <c r="D346" s="48">
        <f t="shared" si="58"/>
        <v>3033.5719165366509</v>
      </c>
      <c r="E346" s="8">
        <f t="shared" si="61"/>
        <v>19.47264448340815</v>
      </c>
      <c r="F346" s="32">
        <f t="shared" si="63"/>
        <v>-5.6002277191329877E-4</v>
      </c>
      <c r="G346" s="20">
        <f t="shared" si="62"/>
        <v>-0.56002277191329874</v>
      </c>
      <c r="H346" s="1">
        <f t="shared" si="64"/>
        <v>4.8616750292299762E-5</v>
      </c>
      <c r="I346" s="8">
        <f t="shared" si="56"/>
        <v>38.885199401069144</v>
      </c>
      <c r="J346" s="8">
        <f t="shared" si="57"/>
        <v>-29.001880785609732</v>
      </c>
    </row>
    <row r="347" spans="1:10" x14ac:dyDescent="0.2">
      <c r="A347" s="8">
        <f t="shared" si="55"/>
        <v>27.499999999999879</v>
      </c>
      <c r="B347" s="9">
        <f t="shared" si="59"/>
        <v>3045.1739200983779</v>
      </c>
      <c r="C347" s="9">
        <f t="shared" si="60"/>
        <v>1044.4221252161296</v>
      </c>
      <c r="D347" s="48">
        <f t="shared" si="58"/>
        <v>3045.1739200983779</v>
      </c>
      <c r="E347" s="8">
        <f t="shared" si="61"/>
        <v>19.394188352428291</v>
      </c>
      <c r="F347" s="32">
        <f t="shared" si="63"/>
        <v>-5.5797515898098706E-4</v>
      </c>
      <c r="G347" s="20">
        <f t="shared" si="62"/>
        <v>-0.55797515898098704</v>
      </c>
      <c r="H347" s="1">
        <f t="shared" si="64"/>
        <v>4.8428426227189852E-5</v>
      </c>
      <c r="I347" s="8">
        <f t="shared" si="56"/>
        <v>38.461137151343138</v>
      </c>
      <c r="J347" s="8">
        <f t="shared" si="57"/>
        <v>-29.147451126424841</v>
      </c>
    </row>
    <row r="348" spans="1:10" x14ac:dyDescent="0.2">
      <c r="A348" s="8">
        <f t="shared" si="55"/>
        <v>27.583333333333211</v>
      </c>
      <c r="B348" s="9">
        <f t="shared" si="59"/>
        <v>3056.6486388914927</v>
      </c>
      <c r="C348" s="9">
        <f t="shared" si="60"/>
        <v>1035.6569216692048</v>
      </c>
      <c r="D348" s="48">
        <f t="shared" si="58"/>
        <v>3056.6486388914927</v>
      </c>
      <c r="E348" s="8">
        <f t="shared" si="61"/>
        <v>19.315348608344792</v>
      </c>
      <c r="F348" s="32">
        <f t="shared" si="63"/>
        <v>-5.5592316432168088E-4</v>
      </c>
      <c r="G348" s="20">
        <f t="shared" si="62"/>
        <v>-0.55592316432168087</v>
      </c>
      <c r="H348" s="1">
        <f t="shared" si="64"/>
        <v>4.8239089875827887E-5</v>
      </c>
      <c r="I348" s="8">
        <f t="shared" si="56"/>
        <v>38.036652138004584</v>
      </c>
      <c r="J348" s="8">
        <f t="shared" si="57"/>
        <v>-29.286211325733703</v>
      </c>
    </row>
    <row r="349" spans="1:10" x14ac:dyDescent="0.2">
      <c r="A349" s="8">
        <f t="shared" si="55"/>
        <v>27.666666666666544</v>
      </c>
      <c r="B349" s="9">
        <f t="shared" si="59"/>
        <v>3067.9959646109787</v>
      </c>
      <c r="C349" s="9">
        <f t="shared" si="60"/>
        <v>1026.8511069643687</v>
      </c>
      <c r="D349" s="48">
        <f t="shared" si="58"/>
        <v>3067.9959646109787</v>
      </c>
      <c r="E349" s="8">
        <f t="shared" si="61"/>
        <v>19.236143582008634</v>
      </c>
      <c r="F349" s="32">
        <f t="shared" si="63"/>
        <v>-5.5386735407161804E-4</v>
      </c>
      <c r="G349" s="20">
        <f t="shared" si="62"/>
        <v>-0.55386735407161802</v>
      </c>
      <c r="H349" s="1">
        <f t="shared" si="64"/>
        <v>4.804878431494094E-5</v>
      </c>
      <c r="I349" s="8">
        <f t="shared" si="56"/>
        <v>37.611867651028106</v>
      </c>
      <c r="J349" s="8">
        <f t="shared" si="57"/>
        <v>-29.418195475412567</v>
      </c>
    </row>
    <row r="350" spans="1:10" x14ac:dyDescent="0.2">
      <c r="A350" s="8">
        <f t="shared" si="55"/>
        <v>27.749999999999876</v>
      </c>
      <c r="B350" s="9">
        <f t="shared" si="59"/>
        <v>3079.2158256512098</v>
      </c>
      <c r="C350" s="9">
        <f t="shared" si="60"/>
        <v>1018.0067085089371</v>
      </c>
      <c r="D350" s="48">
        <f t="shared" si="58"/>
        <v>3079.2158256512098</v>
      </c>
      <c r="E350" s="8">
        <f t="shared" si="61"/>
        <v>19.156591509194147</v>
      </c>
      <c r="F350" s="32">
        <f t="shared" si="63"/>
        <v>-5.5180828637795508E-4</v>
      </c>
      <c r="G350" s="20">
        <f t="shared" si="62"/>
        <v>-0.55180828637795509</v>
      </c>
      <c r="H350" s="1">
        <f t="shared" si="64"/>
        <v>4.7857552482091644E-5</v>
      </c>
      <c r="I350" s="8">
        <f t="shared" si="56"/>
        <v>37.186905057247678</v>
      </c>
      <c r="J350" s="8">
        <f t="shared" si="57"/>
        <v>-29.54343994379477</v>
      </c>
    </row>
    <row r="351" spans="1:10" x14ac:dyDescent="0.2">
      <c r="A351" s="8">
        <f t="shared" si="55"/>
        <v>27.833333333333208</v>
      </c>
      <c r="B351" s="9">
        <f t="shared" si="59"/>
        <v>3090.3081865227323</v>
      </c>
      <c r="C351" s="9">
        <f t="shared" si="60"/>
        <v>1009.1257424678096</v>
      </c>
      <c r="D351" s="48">
        <f t="shared" si="58"/>
        <v>3090.3081865227323</v>
      </c>
      <c r="E351" s="8">
        <f t="shared" si="61"/>
        <v>19.076710524554333</v>
      </c>
      <c r="F351" s="32">
        <f t="shared" ref="F351:F400" si="65">dp_dy*(1+EXP(-(ABS(E350)-displ)/9*sharpness))^(-alpha)</f>
        <v>-5.4974651121809243E-4</v>
      </c>
      <c r="G351" s="20">
        <f t="shared" si="62"/>
        <v>-0.54974651121809248</v>
      </c>
      <c r="H351" s="1">
        <f t="shared" si="64"/>
        <v>4.7665437160817961E-5</v>
      </c>
      <c r="I351" s="8">
        <f t="shared" ref="I351:I400" si="66">(I350+dp_dy*(1+EXP(-(ABS(E350)-displ)/9*sharpness))^(-alpha)/(H350*rho))*COS(H350*time_step*3600)+J350*SIN(H350*time_step*3600)-dp_dy*(1+EXP(-(ABS(E350)-displ)/9*sharpness))^(-alpha)/(H350*rho)</f>
        <v>36.761883758842743</v>
      </c>
      <c r="J351" s="8">
        <f t="shared" ref="J351:J400" si="67">-(I350+dp_dy*(1+EXP(-(ABS(E350)-displ)/9*sharpness))^(-alpha)/(H350*rho))*SIN(H350*time_step*3600)+J350*COS(H350*time_step*3600)</f>
        <v>-29.661983302940385</v>
      </c>
    </row>
    <row r="352" spans="1:10" x14ac:dyDescent="0.2">
      <c r="A352" s="8">
        <f t="shared" si="55"/>
        <v>27.91666666666654</v>
      </c>
      <c r="B352" s="9">
        <f t="shared" si="59"/>
        <v>3101.2730472570152</v>
      </c>
      <c r="C352" s="9">
        <f t="shared" si="60"/>
        <v>1000.2102131133024</v>
      </c>
      <c r="D352" s="48">
        <f t="shared" si="58"/>
        <v>3101.2730472570152</v>
      </c>
      <c r="E352" s="8">
        <f t="shared" si="61"/>
        <v>18.996518655772817</v>
      </c>
      <c r="F352" s="32">
        <f t="shared" si="65"/>
        <v>-5.476825702315618E-4</v>
      </c>
      <c r="G352" s="20">
        <f t="shared" si="62"/>
        <v>-0.54768257023156186</v>
      </c>
      <c r="H352" s="1">
        <f t="shared" si="64"/>
        <v>4.7472480966132842E-5</v>
      </c>
      <c r="I352" s="8">
        <f t="shared" si="66"/>
        <v>36.336921154640052</v>
      </c>
      <c r="J352" s="8">
        <f t="shared" si="67"/>
        <v>-29.773866255573779</v>
      </c>
    </row>
    <row r="353" spans="1:10" x14ac:dyDescent="0.2">
      <c r="A353" s="8">
        <f t="shared" si="55"/>
        <v>27.999999999999872</v>
      </c>
      <c r="B353" s="9">
        <f t="shared" si="59"/>
        <v>3112.1104428000081</v>
      </c>
      <c r="C353" s="9">
        <f t="shared" si="60"/>
        <v>991.26211219693914</v>
      </c>
      <c r="D353" s="48">
        <f t="shared" si="58"/>
        <v>3112.1104428000081</v>
      </c>
      <c r="E353" s="8">
        <f t="shared" si="61"/>
        <v>18.916033817913362</v>
      </c>
      <c r="F353" s="32">
        <f t="shared" si="65"/>
        <v>-5.4561699656432939E-4</v>
      </c>
      <c r="G353" s="20">
        <f t="shared" si="62"/>
        <v>-0.54561699656432938</v>
      </c>
      <c r="H353" s="1">
        <f t="shared" si="64"/>
        <v>4.7278726330389636E-5</v>
      </c>
      <c r="I353" s="8">
        <f t="shared" si="66"/>
        <v>35.912132604204956</v>
      </c>
      <c r="J353" s="8">
        <f t="shared" si="67"/>
        <v>-29.879131561787709</v>
      </c>
    </row>
    <row r="354" spans="1:10" x14ac:dyDescent="0.2">
      <c r="A354" s="8">
        <f t="shared" si="55"/>
        <v>28.083333333333204</v>
      </c>
      <c r="B354" s="9">
        <f t="shared" si="59"/>
        <v>3122.8204423953434</v>
      </c>
      <c r="C354" s="9">
        <f t="shared" si="60"/>
        <v>982.2834183432509</v>
      </c>
      <c r="D354" s="48">
        <f t="shared" si="58"/>
        <v>3122.8204423953434</v>
      </c>
      <c r="E354" s="8">
        <f t="shared" si="61"/>
        <v>18.835273807967301</v>
      </c>
      <c r="F354" s="32">
        <f t="shared" si="65"/>
        <v>-5.4355031472536639E-4</v>
      </c>
      <c r="G354" s="20">
        <f t="shared" si="62"/>
        <v>-0.54355031472536641</v>
      </c>
      <c r="H354" s="1">
        <f t="shared" si="64"/>
        <v>4.7084215489518419E-5</v>
      </c>
      <c r="I354" s="8">
        <f t="shared" si="66"/>
        <v>35.48763139469208</v>
      </c>
      <c r="J354" s="8">
        <f t="shared" si="67"/>
        <v>-29.977823965610135</v>
      </c>
    </row>
    <row r="355" spans="1:10" x14ac:dyDescent="0.2">
      <c r="A355" s="8">
        <f t="shared" si="55"/>
        <v>28.166666666666536</v>
      </c>
      <c r="B355" s="9">
        <f t="shared" si="59"/>
        <v>3133.4031489580025</v>
      </c>
      <c r="C355" s="9">
        <f t="shared" si="60"/>
        <v>973.27609646561598</v>
      </c>
      <c r="D355" s="48">
        <f t="shared" si="58"/>
        <v>3133.4031489580025</v>
      </c>
      <c r="E355" s="8">
        <f t="shared" si="61"/>
        <v>18.754256299599277</v>
      </c>
      <c r="F355" s="32">
        <f t="shared" si="65"/>
        <v>-5.4148304045530788E-4</v>
      </c>
      <c r="G355" s="20">
        <f t="shared" si="62"/>
        <v>-0.54148304045530782</v>
      </c>
      <c r="H355" s="1">
        <f t="shared" si="64"/>
        <v>4.6888990469638004E-5</v>
      </c>
      <c r="I355" s="8">
        <f t="shared" si="66"/>
        <v>35.063528710422062</v>
      </c>
      <c r="J355" s="8">
        <f t="shared" si="67"/>
        <v>-30.06999012152723</v>
      </c>
    </row>
    <row r="356" spans="1:10" x14ac:dyDescent="0.2">
      <c r="A356" s="8">
        <f t="shared" si="55"/>
        <v>28.249999999999869</v>
      </c>
      <c r="B356" s="9">
        <f t="shared" si="59"/>
        <v>3143.8586984392564</v>
      </c>
      <c r="C356" s="9">
        <f t="shared" si="60"/>
        <v>964.24209720413626</v>
      </c>
      <c r="D356" s="48">
        <f t="shared" si="58"/>
        <v>3143.8586984392564</v>
      </c>
      <c r="E356" s="8">
        <f t="shared" si="61"/>
        <v>18.672998838091097</v>
      </c>
      <c r="F356" s="32">
        <f t="shared" si="65"/>
        <v>-5.394156806070203E-4</v>
      </c>
      <c r="G356" s="20">
        <f t="shared" si="62"/>
        <v>-0.53941568060702028</v>
      </c>
      <c r="H356" s="1">
        <f t="shared" si="64"/>
        <v>4.669309307404746E-5</v>
      </c>
      <c r="I356" s="8">
        <f t="shared" si="66"/>
        <v>34.639933605147824</v>
      </c>
      <c r="J356" s="8">
        <f t="shared" si="67"/>
        <v>-30.155678521053311</v>
      </c>
    </row>
    <row r="357" spans="1:10" x14ac:dyDescent="0.2">
      <c r="A357" s="8">
        <f t="shared" si="55"/>
        <v>28.333333333333201</v>
      </c>
      <c r="B357" s="9">
        <f t="shared" si="59"/>
        <v>3154.1872591836886</v>
      </c>
      <c r="C357" s="9">
        <f t="shared" si="60"/>
        <v>955.18335638552469</v>
      </c>
      <c r="D357" s="48">
        <f t="shared" si="58"/>
        <v>3154.1872591836886</v>
      </c>
      <c r="E357" s="8">
        <f t="shared" si="61"/>
        <v>18.591518835483665</v>
      </c>
      <c r="F357" s="32">
        <f t="shared" si="65"/>
        <v>-5.3734873303787041E-4</v>
      </c>
      <c r="G357" s="20">
        <f t="shared" si="62"/>
        <v>-0.53734873303787045</v>
      </c>
      <c r="H357" s="1">
        <f t="shared" si="64"/>
        <v>4.6496564870601212E-5</v>
      </c>
      <c r="I357" s="8">
        <f t="shared" si="66"/>
        <v>34.216952976970724</v>
      </c>
      <c r="J357" s="8">
        <f t="shared" si="67"/>
        <v>-30.234939419435641</v>
      </c>
    </row>
    <row r="358" spans="1:10" x14ac:dyDescent="0.2">
      <c r="A358" s="8">
        <f t="shared" si="55"/>
        <v>28.416666666666533</v>
      </c>
      <c r="B358" s="9">
        <f t="shared" si="59"/>
        <v>3164.3890312790818</v>
      </c>
      <c r="C358" s="9">
        <f t="shared" si="60"/>
        <v>946.10179450494979</v>
      </c>
      <c r="D358" s="48">
        <f t="shared" si="58"/>
        <v>3164.3890312790818</v>
      </c>
      <c r="E358" s="8">
        <f t="shared" si="61"/>
        <v>18.509833565916345</v>
      </c>
      <c r="F358" s="32">
        <f t="shared" si="65"/>
        <v>-5.3528268651349014E-4</v>
      </c>
      <c r="G358" s="20">
        <f t="shared" si="62"/>
        <v>-0.5352826865134902</v>
      </c>
      <c r="H358" s="1">
        <f t="shared" si="64"/>
        <v>4.6299447179470569E-5</v>
      </c>
      <c r="I358" s="8">
        <f t="shared" si="66"/>
        <v>33.794691545864197</v>
      </c>
      <c r="J358" s="8">
        <f t="shared" si="67"/>
        <v>-30.307824762579067</v>
      </c>
    </row>
    <row r="359" spans="1:10" x14ac:dyDescent="0.2">
      <c r="A359" s="8">
        <f t="shared" si="55"/>
        <v>28.499999999999865</v>
      </c>
      <c r="B359" s="9">
        <f t="shared" si="59"/>
        <v>3174.4642458999479</v>
      </c>
      <c r="C359" s="9">
        <f t="shared" si="60"/>
        <v>936.99931622975885</v>
      </c>
      <c r="D359" s="48">
        <f t="shared" si="58"/>
        <v>3174.4642458999479</v>
      </c>
      <c r="E359" s="8">
        <f t="shared" si="61"/>
        <v>18.427960161163135</v>
      </c>
      <c r="F359" s="32">
        <f t="shared" si="65"/>
        <v>-5.3321802062280611E-4</v>
      </c>
      <c r="G359" s="20">
        <f t="shared" si="62"/>
        <v>-0.5332180206228061</v>
      </c>
      <c r="H359" s="1">
        <f t="shared" si="64"/>
        <v>4.610178106129428E-5</v>
      </c>
      <c r="I359" s="8">
        <f t="shared" si="66"/>
        <v>33.37325183375971</v>
      </c>
      <c r="J359" s="8">
        <f t="shared" si="67"/>
        <v>-30.374388114272566</v>
      </c>
    </row>
    <row r="360" spans="1:10" x14ac:dyDescent="0.2">
      <c r="A360" s="8">
        <f t="shared" si="55"/>
        <v>28.583333333333197</v>
      </c>
      <c r="B360" s="9">
        <f t="shared" si="59"/>
        <v>3184.4131646454603</v>
      </c>
      <c r="C360" s="9">
        <f t="shared" si="60"/>
        <v>927.87780992497756</v>
      </c>
      <c r="D360" s="48">
        <f t="shared" si="58"/>
        <v>3184.4131646454603</v>
      </c>
      <c r="E360" s="8">
        <f t="shared" si="61"/>
        <v>18.345915606364716</v>
      </c>
      <c r="F360" s="32">
        <f t="shared" si="65"/>
        <v>-5.3115520570410106E-4</v>
      </c>
      <c r="G360" s="20">
        <f t="shared" si="62"/>
        <v>-0.53115520570410102</v>
      </c>
      <c r="H360" s="1">
        <f t="shared" si="64"/>
        <v>4.5903607305720372E-5</v>
      </c>
      <c r="I360" s="8">
        <f t="shared" si="66"/>
        <v>32.952734147147467</v>
      </c>
      <c r="J360" s="8">
        <f t="shared" si="67"/>
        <v>-30.434684583796706</v>
      </c>
    </row>
    <row r="361" spans="1:10" x14ac:dyDescent="0.2">
      <c r="A361" s="8">
        <f t="shared" si="55"/>
        <v>28.666666666666529</v>
      </c>
      <c r="B361" s="9">
        <f t="shared" si="59"/>
        <v>3194.23607887254</v>
      </c>
      <c r="C361" s="9">
        <f t="shared" si="60"/>
        <v>918.73914720046037</v>
      </c>
      <c r="D361" s="48">
        <f t="shared" si="58"/>
        <v>3194.23607887254</v>
      </c>
      <c r="E361" s="8">
        <f t="shared" si="61"/>
        <v>18.263716735955239</v>
      </c>
      <c r="F361" s="32">
        <f t="shared" si="65"/>
        <v>-5.2909470278186105E-4</v>
      </c>
      <c r="G361" s="20">
        <f t="shared" si="62"/>
        <v>-0.5290947027818611</v>
      </c>
      <c r="H361" s="1">
        <f t="shared" si="64"/>
        <v>4.5704966420340829E-5</v>
      </c>
      <c r="I361" s="8">
        <f t="shared" si="66"/>
        <v>32.533236562141802</v>
      </c>
      <c r="J361" s="8">
        <f t="shared" si="67"/>
        <v>-30.488770753987946</v>
      </c>
    </row>
    <row r="362" spans="1:10" x14ac:dyDescent="0.2">
      <c r="A362" s="8">
        <f t="shared" ref="A362:A400" si="68">A361+time_step</f>
        <v>28.749999999999861</v>
      </c>
      <c r="B362" s="9">
        <f t="shared" si="59"/>
        <v>3203.933309024821</v>
      </c>
      <c r="C362" s="9">
        <f t="shared" si="60"/>
        <v>909.58518247954339</v>
      </c>
      <c r="D362" s="48">
        <f t="shared" si="58"/>
        <v>3203.933309024821</v>
      </c>
      <c r="E362" s="8">
        <f t="shared" si="61"/>
        <v>18.181380229782523</v>
      </c>
      <c r="F362" s="32">
        <f t="shared" si="65"/>
        <v>-5.2703696351415121E-4</v>
      </c>
      <c r="G362" s="20">
        <f t="shared" si="62"/>
        <v>-0.52703696351415119</v>
      </c>
      <c r="H362" s="1">
        <f t="shared" si="64"/>
        <v>4.5505898620020218E-5</v>
      </c>
      <c r="I362" s="8">
        <f t="shared" si="66"/>
        <v>32.114854911959306</v>
      </c>
      <c r="J362" s="8">
        <f t="shared" si="67"/>
        <v>-30.536704609832661</v>
      </c>
    </row>
    <row r="363" spans="1:10" x14ac:dyDescent="0.2">
      <c r="A363" s="8">
        <f t="shared" si="68"/>
        <v>28.833333333333194</v>
      </c>
      <c r="B363" s="9">
        <f t="shared" si="59"/>
        <v>3213.5052039582165</v>
      </c>
      <c r="C363" s="9">
        <f t="shared" si="60"/>
        <v>900.41775258903044</v>
      </c>
      <c r="D363" s="48">
        <f t="shared" si="58"/>
        <v>3213.5052039582165</v>
      </c>
      <c r="E363" s="8">
        <f t="shared" si="61"/>
        <v>18.098922609420129</v>
      </c>
      <c r="F363" s="32">
        <f t="shared" si="65"/>
        <v>-5.2498243015025906E-4</v>
      </c>
      <c r="G363" s="20">
        <f t="shared" si="62"/>
        <v>-0.52498243015025903</v>
      </c>
      <c r="H363" s="1">
        <f t="shared" si="64"/>
        <v>4.5306443816618943E-5</v>
      </c>
      <c r="I363" s="8">
        <f t="shared" si="66"/>
        <v>31.697682776755482</v>
      </c>
      <c r="J363" s="8">
        <f t="shared" si="67"/>
        <v>-30.57854546766054</v>
      </c>
    </row>
    <row r="364" spans="1:10" x14ac:dyDescent="0.2">
      <c r="A364" s="8">
        <f t="shared" si="68"/>
        <v>28.916666666666526</v>
      </c>
      <c r="B364" s="9">
        <f t="shared" si="59"/>
        <v>3222.9521402637793</v>
      </c>
      <c r="C364" s="9">
        <f t="shared" si="60"/>
        <v>891.23867637032265</v>
      </c>
      <c r="D364" s="48">
        <f t="shared" si="58"/>
        <v>3222.9521402637793</v>
      </c>
      <c r="E364" s="8">
        <f t="shared" si="61"/>
        <v>18.016360234669598</v>
      </c>
      <c r="F364" s="32">
        <f t="shared" si="65"/>
        <v>-5.2293153549832973E-4</v>
      </c>
      <c r="G364" s="20">
        <f t="shared" si="62"/>
        <v>-0.52293153549832971</v>
      </c>
      <c r="H364" s="1">
        <f t="shared" si="64"/>
        <v>4.5106641609111325E-5</v>
      </c>
      <c r="I364" s="8">
        <f t="shared" si="66"/>
        <v>31.281811475764133</v>
      </c>
      <c r="J364" s="8">
        <f t="shared" si="67"/>
        <v>-30.614353905003941</v>
      </c>
    </row>
    <row r="365" spans="1:10" x14ac:dyDescent="0.2">
      <c r="A365" s="8">
        <f t="shared" si="68"/>
        <v>28.999999999999858</v>
      </c>
      <c r="B365" s="9">
        <f t="shared" si="59"/>
        <v>3232.2745215885443</v>
      </c>
      <c r="C365" s="9">
        <f t="shared" si="60"/>
        <v>882.04975431148159</v>
      </c>
      <c r="D365" s="48">
        <f t="shared" si="58"/>
        <v>3232.2745215885443</v>
      </c>
      <c r="E365" s="8">
        <f t="shared" si="61"/>
        <v>17.933709300251035</v>
      </c>
      <c r="F365" s="32">
        <f t="shared" si="65"/>
        <v>-5.208847029027204E-4</v>
      </c>
      <c r="G365" s="20">
        <f t="shared" si="62"/>
        <v>-0.52088470290272038</v>
      </c>
      <c r="H365" s="1">
        <f t="shared" si="64"/>
        <v>4.4906531274098445E-5</v>
      </c>
      <c r="I365" s="8">
        <f t="shared" si="66"/>
        <v>30.867330061681933</v>
      </c>
      <c r="J365" s="8">
        <f t="shared" si="67"/>
        <v>-30.644191691186556</v>
      </c>
    </row>
    <row r="366" spans="1:10" x14ac:dyDescent="0.2">
      <c r="A366" s="8">
        <f t="shared" si="68"/>
        <v>29.08333333333319</v>
      </c>
      <c r="B366" s="9">
        <f t="shared" si="59"/>
        <v>3241.4727779550158</v>
      </c>
      <c r="C366" s="9">
        <f t="shared" si="60"/>
        <v>872.8527681999991</v>
      </c>
      <c r="D366" s="48">
        <f t="shared" si="58"/>
        <v>3241.4727779550158</v>
      </c>
      <c r="E366" s="8">
        <f t="shared" si="61"/>
        <v>17.850985832679861</v>
      </c>
      <c r="F366" s="32">
        <f t="shared" si="65"/>
        <v>-5.1884234623078541E-4</v>
      </c>
      <c r="G366" s="20">
        <f t="shared" si="62"/>
        <v>-0.5188423462307854</v>
      </c>
      <c r="H366" s="1">
        <f t="shared" si="64"/>
        <v>4.4706151756714625E-5</v>
      </c>
      <c r="I366" s="8">
        <f t="shared" si="66"/>
        <v>30.454325317239196</v>
      </c>
      <c r="J366" s="8">
        <f t="shared" si="67"/>
        <v>-30.668121718701595</v>
      </c>
    </row>
    <row r="367" spans="1:10" x14ac:dyDescent="0.2">
      <c r="A367" s="8">
        <f t="shared" si="68"/>
        <v>29.166666666666522</v>
      </c>
      <c r="B367" s="9">
        <f t="shared" si="59"/>
        <v>3250.5473650799427</v>
      </c>
      <c r="C367" s="9">
        <f t="shared" si="60"/>
        <v>863.64948079602698</v>
      </c>
      <c r="D367" s="48">
        <f t="shared" si="58"/>
        <v>3250.5473650799427</v>
      </c>
      <c r="E367" s="8">
        <f t="shared" si="61"/>
        <v>17.768205687327658</v>
      </c>
      <c r="F367" s="32">
        <f t="shared" si="65"/>
        <v>-5.1680486986880442E-4</v>
      </c>
      <c r="G367" s="20">
        <f t="shared" si="62"/>
        <v>-0.51680486986880436</v>
      </c>
      <c r="H367" s="1">
        <f t="shared" si="64"/>
        <v>4.4505541661927037E-5</v>
      </c>
      <c r="I367" s="8">
        <f t="shared" si="66"/>
        <v>30.042881753896555</v>
      </c>
      <c r="J367" s="8">
        <f t="shared" si="67"/>
        <v>-30.686207935436514</v>
      </c>
    </row>
    <row r="368" spans="1:10" x14ac:dyDescent="0.2">
      <c r="A368" s="8">
        <f t="shared" si="68"/>
        <v>29.249999999999854</v>
      </c>
      <c r="B368" s="9">
        <f t="shared" si="59"/>
        <v>3259.4987636930173</v>
      </c>
      <c r="C368" s="9">
        <f t="shared" si="60"/>
        <v>854.44163552580585</v>
      </c>
      <c r="D368" s="48">
        <f t="shared" si="58"/>
        <v>3259.4987636930173</v>
      </c>
      <c r="E368" s="8">
        <f t="shared" si="61"/>
        <v>17.685384545664682</v>
      </c>
      <c r="F368" s="32">
        <f t="shared" si="65"/>
        <v>-5.1477266872676248E-4</v>
      </c>
      <c r="G368" s="20">
        <f t="shared" si="62"/>
        <v>-0.51477266872676242</v>
      </c>
      <c r="H368" s="1">
        <f t="shared" si="64"/>
        <v>4.4304739246226321E-5</v>
      </c>
      <c r="I368" s="8">
        <f t="shared" si="66"/>
        <v>29.633081612606155</v>
      </c>
      <c r="J368" s="8">
        <f t="shared" si="67"/>
        <v>-30.698515277798151</v>
      </c>
    </row>
    <row r="369" spans="1:10" x14ac:dyDescent="0.2">
      <c r="A369" s="8">
        <f t="shared" si="68"/>
        <v>29.333333333333186</v>
      </c>
      <c r="B369" s="9">
        <f t="shared" si="59"/>
        <v>3268.3274788561002</v>
      </c>
      <c r="C369" s="9">
        <f t="shared" si="60"/>
        <v>845.23095619501487</v>
      </c>
      <c r="D369" s="48">
        <f t="shared" si="58"/>
        <v>3268.3274788561002</v>
      </c>
      <c r="E369" s="8">
        <f t="shared" si="61"/>
        <v>17.602537912681527</v>
      </c>
      <c r="F369" s="32">
        <f t="shared" si="65"/>
        <v>-5.1274612825168164E-4</v>
      </c>
      <c r="G369" s="20">
        <f t="shared" si="62"/>
        <v>-0.51274612825168164</v>
      </c>
      <c r="H369" s="1">
        <f t="shared" si="64"/>
        <v>4.4103782409706787E-5</v>
      </c>
      <c r="I369" s="8">
        <f t="shared" si="66"/>
        <v>29.225004866574853</v>
      </c>
      <c r="J369" s="8">
        <f t="shared" si="67"/>
        <v>-30.705109604788994</v>
      </c>
    </row>
    <row r="370" spans="1:10" x14ac:dyDescent="0.2">
      <c r="A370" s="8">
        <f t="shared" si="68"/>
        <v>29.416666666666519</v>
      </c>
      <c r="B370" s="9">
        <f t="shared" si="59"/>
        <v>3277.0340392835697</v>
      </c>
      <c r="C370" s="9">
        <f t="shared" si="60"/>
        <v>836.01914672174871</v>
      </c>
      <c r="D370" s="48">
        <f t="shared" si="58"/>
        <v>3277.0340392835697</v>
      </c>
      <c r="E370" s="8">
        <f t="shared" si="61"/>
        <v>17.519681114487369</v>
      </c>
      <c r="F370" s="32">
        <f t="shared" si="65"/>
        <v>-5.1072562444920595E-4</v>
      </c>
      <c r="G370" s="20">
        <f t="shared" si="62"/>
        <v>-0.51072562444920588</v>
      </c>
      <c r="H370" s="1">
        <f t="shared" si="64"/>
        <v>4.3902708688533531E-5</v>
      </c>
      <c r="I370" s="8">
        <f t="shared" si="66"/>
        <v>28.818729225966248</v>
      </c>
      <c r="J370" s="8">
        <f t="shared" si="67"/>
        <v>-30.70605763308216</v>
      </c>
    </row>
    <row r="371" spans="1:10" x14ac:dyDescent="0.2">
      <c r="A371" s="8">
        <f t="shared" si="68"/>
        <v>29.499999999999851</v>
      </c>
      <c r="B371" s="9">
        <f t="shared" si="59"/>
        <v>3285.6189966643601</v>
      </c>
      <c r="C371" s="9">
        <f t="shared" si="60"/>
        <v>826.8078908888175</v>
      </c>
      <c r="D371" s="48">
        <f t="shared" si="58"/>
        <v>3285.6189966643601</v>
      </c>
      <c r="E371" s="8">
        <f t="shared" si="61"/>
        <v>17.436829296081999</v>
      </c>
      <c r="F371" s="32">
        <f t="shared" si="65"/>
        <v>-5.0871152391313967E-4</v>
      </c>
      <c r="G371" s="20">
        <f t="shared" si="62"/>
        <v>-0.50871152391313967</v>
      </c>
      <c r="H371" s="1">
        <f t="shared" si="64"/>
        <v>4.3701555247793992E-5</v>
      </c>
      <c r="I371" s="8">
        <f t="shared" si="66"/>
        <v>28.41433014447751</v>
      </c>
      <c r="J371" s="8">
        <f t="shared" si="67"/>
        <v>-30.701426873139621</v>
      </c>
    </row>
    <row r="372" spans="1:10" x14ac:dyDescent="0.2">
      <c r="A372" s="8">
        <f t="shared" si="68"/>
        <v>29.583333333333183</v>
      </c>
      <c r="B372" s="9">
        <f t="shared" si="59"/>
        <v>3294.0829249862495</v>
      </c>
      <c r="C372" s="9">
        <f t="shared" si="60"/>
        <v>817.59885211504854</v>
      </c>
      <c r="D372" s="48">
        <f t="shared" si="58"/>
        <v>3294.0829249862495</v>
      </c>
      <c r="E372" s="8">
        <f t="shared" si="61"/>
        <v>17.35399741929875</v>
      </c>
      <c r="F372" s="32">
        <f t="shared" si="65"/>
        <v>-5.0670418386263266E-4</v>
      </c>
      <c r="G372" s="20">
        <f t="shared" si="62"/>
        <v>-0.50670418386263261</v>
      </c>
      <c r="H372" s="1">
        <f t="shared" si="64"/>
        <v>4.3500358874730734E-5</v>
      </c>
      <c r="I372" s="8">
        <f t="shared" si="66"/>
        <v>28.011880827726568</v>
      </c>
      <c r="J372" s="8">
        <f t="shared" si="67"/>
        <v>-30.691285566415068</v>
      </c>
    </row>
    <row r="373" spans="1:10" x14ac:dyDescent="0.2">
      <c r="A373" s="8">
        <f t="shared" si="68"/>
        <v>29.666666666666515</v>
      </c>
      <c r="B373" s="9">
        <f t="shared" si="59"/>
        <v>3302.4264198629248</v>
      </c>
      <c r="C373" s="9">
        <f t="shared" si="60"/>
        <v>808.39367324526006</v>
      </c>
      <c r="D373" s="48">
        <f t="shared" si="58"/>
        <v>3302.4264198629248</v>
      </c>
      <c r="E373" s="8">
        <f t="shared" si="61"/>
        <v>17.271200260915407</v>
      </c>
      <c r="F373" s="32">
        <f t="shared" si="65"/>
        <v>-5.0470395218671111E-4</v>
      </c>
      <c r="G373" s="20">
        <f t="shared" si="62"/>
        <v>-0.50470395218671105</v>
      </c>
      <c r="H373" s="1">
        <f t="shared" si="64"/>
        <v>4.3299155972352255E-5</v>
      </c>
      <c r="I373" s="8">
        <f t="shared" si="66"/>
        <v>27.611452243384679</v>
      </c>
      <c r="J373" s="8">
        <f t="shared" si="67"/>
        <v>-30.675702623679886</v>
      </c>
    </row>
    <row r="374" spans="1:10" x14ac:dyDescent="0.2">
      <c r="A374" s="8">
        <f t="shared" si="68"/>
        <v>29.749999999999847</v>
      </c>
      <c r="B374" s="9">
        <f t="shared" si="59"/>
        <v>3310.6500978643389</v>
      </c>
      <c r="C374" s="9">
        <f t="shared" si="60"/>
        <v>799.19397635856365</v>
      </c>
      <c r="D374" s="48">
        <f t="shared" si="58"/>
        <v>3310.6500978643389</v>
      </c>
      <c r="E374" s="8">
        <f t="shared" si="61"/>
        <v>17.188452410929951</v>
      </c>
      <c r="F374" s="32">
        <f t="shared" si="65"/>
        <v>-5.027111674958492E-4</v>
      </c>
      <c r="G374" s="20">
        <f t="shared" si="62"/>
        <v>-0.50271116749584921</v>
      </c>
      <c r="H374" s="1">
        <f t="shared" si="64"/>
        <v>4.3097982553417938E-5</v>
      </c>
      <c r="I374" s="8">
        <f t="shared" si="66"/>
        <v>27.213113132989246</v>
      </c>
      <c r="J374" s="8">
        <f t="shared" si="67"/>
        <v>-30.654747564507634</v>
      </c>
    </row>
    <row r="375" spans="1:10" x14ac:dyDescent="0.2">
      <c r="A375" s="8">
        <f t="shared" si="68"/>
        <v>29.833333333333179</v>
      </c>
      <c r="B375" s="9">
        <f t="shared" si="59"/>
        <v>3318.7545958508572</v>
      </c>
      <c r="C375" s="9">
        <f t="shared" si="60"/>
        <v>790.0013625946433</v>
      </c>
      <c r="D375" s="48">
        <f t="shared" si="58"/>
        <v>3318.7545958508572</v>
      </c>
      <c r="E375" s="8">
        <f t="shared" si="61"/>
        <v>17.105768270998006</v>
      </c>
      <c r="F375" s="32">
        <f t="shared" si="65"/>
        <v>-5.0072615918027796E-4</v>
      </c>
      <c r="G375" s="20">
        <f t="shared" si="62"/>
        <v>-0.50072615918027796</v>
      </c>
      <c r="H375" s="1">
        <f t="shared" si="64"/>
        <v>4.289687423479315E-5</v>
      </c>
      <c r="I375" s="8">
        <f t="shared" si="66"/>
        <v>26.816930025371498</v>
      </c>
      <c r="J375" s="8">
        <f t="shared" si="67"/>
        <v>-30.628490457949596</v>
      </c>
    </row>
    <row r="376" spans="1:10" x14ac:dyDescent="0.2">
      <c r="A376" s="8">
        <f t="shared" si="68"/>
        <v>29.916666666666512</v>
      </c>
      <c r="B376" s="9">
        <f t="shared" si="59"/>
        <v>3326.7405703116633</v>
      </c>
      <c r="C376" s="9">
        <f t="shared" si="60"/>
        <v>780.81741199764963</v>
      </c>
      <c r="D376" s="48">
        <f t="shared" si="58"/>
        <v>3326.7405703116633</v>
      </c>
      <c r="E376" s="8">
        <f t="shared" si="61"/>
        <v>17.02316205302871</v>
      </c>
      <c r="F376" s="32">
        <f t="shared" si="65"/>
        <v>-4.9874924747472901E-4</v>
      </c>
      <c r="G376" s="20">
        <f t="shared" si="62"/>
        <v>-0.49874924747472904</v>
      </c>
      <c r="H376" s="1">
        <f t="shared" si="64"/>
        <v>4.2695866232170063E-5</v>
      </c>
      <c r="I376" s="8">
        <f t="shared" si="66"/>
        <v>26.422967251633708</v>
      </c>
      <c r="J376" s="8">
        <f t="shared" si="67"/>
        <v>-30.597001864431018</v>
      </c>
    </row>
    <row r="377" spans="1:10" x14ac:dyDescent="0.2">
      <c r="A377" s="8">
        <f t="shared" si="68"/>
        <v>29.999999999999844</v>
      </c>
      <c r="B377" s="9">
        <f t="shared" si="59"/>
        <v>3334.6086967078845</v>
      </c>
      <c r="C377" s="9">
        <f t="shared" si="60"/>
        <v>771.64368337733822</v>
      </c>
      <c r="D377" s="48">
        <f t="shared" si="58"/>
        <v>3334.6086967078845</v>
      </c>
      <c r="E377" s="8">
        <f t="shared" si="61"/>
        <v>16.940647777935745</v>
      </c>
      <c r="F377" s="32">
        <f t="shared" si="65"/>
        <v>-4.9678074352931391E-4</v>
      </c>
      <c r="G377" s="20">
        <f t="shared" si="62"/>
        <v>-0.4967807435293139</v>
      </c>
      <c r="H377" s="1">
        <f t="shared" si="64"/>
        <v>4.2494993355149862E-5</v>
      </c>
      <c r="I377" s="8">
        <f t="shared" si="66"/>
        <v>26.031286961610665</v>
      </c>
      <c r="J377" s="8">
        <f t="shared" si="67"/>
        <v>-30.560352778894899</v>
      </c>
    </row>
    <row r="378" spans="1:10" x14ac:dyDescent="0.2">
      <c r="A378" s="8">
        <f t="shared" si="68"/>
        <v>30.083333333333176</v>
      </c>
      <c r="B378" s="9">
        <f t="shared" si="59"/>
        <v>3342.3596688208672</v>
      </c>
      <c r="C378" s="9">
        <f t="shared" si="60"/>
        <v>762.48171418707477</v>
      </c>
      <c r="D378" s="48">
        <f t="shared" si="58"/>
        <v>3342.3596688208672</v>
      </c>
      <c r="E378" s="8">
        <f t="shared" si="61"/>
        <v>16.858239274539983</v>
      </c>
      <c r="F378" s="32">
        <f t="shared" si="65"/>
        <v>-4.9482094948623766E-4</v>
      </c>
      <c r="G378" s="20">
        <f t="shared" si="62"/>
        <v>-0.49482094948623767</v>
      </c>
      <c r="H378" s="1">
        <f t="shared" si="64"/>
        <v>4.2294290002680959E-5</v>
      </c>
      <c r="I378" s="8">
        <f t="shared" si="66"/>
        <v>25.641949141750331</v>
      </c>
      <c r="J378" s="8">
        <f t="shared" si="67"/>
        <v>-30.518614575217381</v>
      </c>
    </row>
    <row r="379" spans="1:10" x14ac:dyDescent="0.2">
      <c r="A379" s="8">
        <f t="shared" si="68"/>
        <v>30.166666666666508</v>
      </c>
      <c r="B379" s="9">
        <f t="shared" si="59"/>
        <v>3349.9941981060228</v>
      </c>
      <c r="C379" s="9">
        <f t="shared" si="60"/>
        <v>753.33302041832178</v>
      </c>
      <c r="D379" s="48">
        <f t="shared" si="58"/>
        <v>3349.9941981060228</v>
      </c>
      <c r="E379" s="8">
        <f t="shared" si="61"/>
        <v>16.775950178620491</v>
      </c>
      <c r="F379" s="32">
        <f t="shared" si="65"/>
        <v>-4.9287015856205375E-4</v>
      </c>
      <c r="G379" s="20">
        <f t="shared" si="62"/>
        <v>-0.49287015856205374</v>
      </c>
      <c r="H379" s="1">
        <f t="shared" si="64"/>
        <v>4.2093790158848459E-5</v>
      </c>
      <c r="I379" s="8">
        <f t="shared" si="66"/>
        <v>25.255011634348971</v>
      </c>
      <c r="J379" s="8">
        <f t="shared" si="67"/>
        <v>-30.471858951916186</v>
      </c>
    </row>
    <row r="380" spans="1:10" x14ac:dyDescent="0.2">
      <c r="A380" s="8">
        <f t="shared" si="68"/>
        <v>30.24999999999984</v>
      </c>
      <c r="B380" s="9">
        <f t="shared" si="59"/>
        <v>3357.5130130526377</v>
      </c>
      <c r="C380" s="9">
        <f t="shared" si="60"/>
        <v>744.19909651121679</v>
      </c>
      <c r="D380" s="48">
        <f t="shared" si="58"/>
        <v>3357.5130130526377</v>
      </c>
      <c r="E380" s="8">
        <f t="shared" si="61"/>
        <v>16.693793932110164</v>
      </c>
      <c r="F380" s="32">
        <f t="shared" si="65"/>
        <v>-4.9092865513516569E-4</v>
      </c>
      <c r="G380" s="20">
        <f t="shared" si="62"/>
        <v>-0.4909286551351657</v>
      </c>
      <c r="H380" s="1">
        <f t="shared" si="64"/>
        <v>4.1893527389009214E-5</v>
      </c>
      <c r="I380" s="8">
        <f t="shared" si="66"/>
        <v>24.870530158076402</v>
      </c>
      <c r="J380" s="8">
        <f t="shared" si="67"/>
        <v>-30.420157879170819</v>
      </c>
    </row>
    <row r="381" spans="1:10" x14ac:dyDescent="0.2">
      <c r="A381" s="8">
        <f t="shared" si="68"/>
        <v>30.333333333333172</v>
      </c>
      <c r="B381" s="9">
        <f t="shared" si="59"/>
        <v>3364.9168585500238</v>
      </c>
      <c r="C381" s="9">
        <f t="shared" si="60"/>
        <v>735.08141528084525</v>
      </c>
      <c r="D381" s="48">
        <f t="shared" si="58"/>
        <v>3364.9168585500238</v>
      </c>
      <c r="E381" s="8">
        <f t="shared" si="61"/>
        <v>16.611783782432624</v>
      </c>
      <c r="F381" s="32">
        <f t="shared" si="65"/>
        <v>-4.8899671483828753E-4</v>
      </c>
      <c r="G381" s="20">
        <f t="shared" si="62"/>
        <v>-0.48899671483828755</v>
      </c>
      <c r="H381" s="1">
        <f t="shared" si="64"/>
        <v>4.1693534836267067E-5</v>
      </c>
      <c r="I381" s="8">
        <f t="shared" si="66"/>
        <v>24.488558329727574</v>
      </c>
      <c r="J381" s="8">
        <f t="shared" si="67"/>
        <v>-30.363583547170855</v>
      </c>
    </row>
    <row r="382" spans="1:10" x14ac:dyDescent="0.2">
      <c r="A382" s="8">
        <f t="shared" si="68"/>
        <v>30.416666666666504</v>
      </c>
      <c r="B382" s="9">
        <f t="shared" si="59"/>
        <v>3372.2064952603755</v>
      </c>
      <c r="C382" s="9">
        <f t="shared" si="60"/>
        <v>725.98142785880805</v>
      </c>
      <c r="D382" s="48">
        <f t="shared" si="58"/>
        <v>3372.2064952603755</v>
      </c>
      <c r="E382" s="8">
        <f t="shared" si="61"/>
        <v>16.529932781976601</v>
      </c>
      <c r="F382" s="32">
        <f t="shared" si="65"/>
        <v>-4.8707460465557766E-4</v>
      </c>
      <c r="G382" s="20">
        <f t="shared" si="62"/>
        <v>-0.48707460465557767</v>
      </c>
      <c r="H382" s="1">
        <f t="shared" si="64"/>
        <v>4.149384521828208E-5</v>
      </c>
      <c r="I382" s="8">
        <f t="shared" si="66"/>
        <v>24.109147687137273</v>
      </c>
      <c r="J382" s="8">
        <f t="shared" si="67"/>
        <v>-30.302208315805967</v>
      </c>
    </row>
    <row r="383" spans="1:10" x14ac:dyDescent="0.2">
      <c r="A383" s="8">
        <f t="shared" si="68"/>
        <v>30.499999999999837</v>
      </c>
      <c r="B383" s="9">
        <f t="shared" si="59"/>
        <v>3379.3826989986628</v>
      </c>
      <c r="C383" s="9">
        <f t="shared" si="60"/>
        <v>716.9005636496795</v>
      </c>
      <c r="D383" s="48">
        <f t="shared" si="58"/>
        <v>3379.3826989986628</v>
      </c>
      <c r="E383" s="8">
        <f t="shared" si="61"/>
        <v>16.448253787704314</v>
      </c>
      <c r="F383" s="32">
        <f t="shared" si="65"/>
        <v>-4.8516258302416348E-4</v>
      </c>
      <c r="G383" s="20">
        <f t="shared" si="62"/>
        <v>-0.48516258302416349</v>
      </c>
      <c r="H383" s="1">
        <f t="shared" si="64"/>
        <v>4.1294490824408055E-5</v>
      </c>
      <c r="I383" s="8">
        <f t="shared" si="66"/>
        <v>23.732347713195452</v>
      </c>
      <c r="J383" s="8">
        <f t="shared" si="67"/>
        <v>-30.236104665709185</v>
      </c>
    </row>
    <row r="384" spans="1:10" x14ac:dyDescent="0.2">
      <c r="A384" s="8">
        <f t="shared" si="68"/>
        <v>30.583333333333169</v>
      </c>
      <c r="B384" s="9">
        <f t="shared" si="59"/>
        <v>3386.4462601198852</v>
      </c>
      <c r="C384" s="9">
        <f t="shared" si="60"/>
        <v>707.84023030194771</v>
      </c>
      <c r="D384" s="48">
        <f t="shared" si="58"/>
        <v>3386.4462601198852</v>
      </c>
      <c r="E384" s="8">
        <f t="shared" si="61"/>
        <v>16.36675946089008</v>
      </c>
      <c r="F384" s="32">
        <f t="shared" si="65"/>
        <v>-4.8326089993978486E-4</v>
      </c>
      <c r="G384" s="20">
        <f t="shared" si="62"/>
        <v>-0.48326089993978483</v>
      </c>
      <c r="H384" s="1">
        <f t="shared" si="64"/>
        <v>4.1095503513151954E-5</v>
      </c>
      <c r="I384" s="8">
        <f t="shared" si="66"/>
        <v>23.358205860901464</v>
      </c>
      <c r="J384" s="8">
        <f t="shared" si="67"/>
        <v>-30.165345150662308</v>
      </c>
    </row>
    <row r="385" spans="1:10" x14ac:dyDescent="0.2">
      <c r="A385" s="8">
        <f t="shared" si="68"/>
        <v>30.666666666666501</v>
      </c>
      <c r="B385" s="9">
        <f t="shared" si="59"/>
        <v>3393.3979829139939</v>
      </c>
      <c r="C385" s="9">
        <f t="shared" si="60"/>
        <v>698.80181369302875</v>
      </c>
      <c r="D385" s="48">
        <f t="shared" si="58"/>
        <v>3393.3979829139939</v>
      </c>
      <c r="E385" s="8">
        <f t="shared" si="61"/>
        <v>16.28546226698553</v>
      </c>
      <c r="F385" s="32">
        <f t="shared" si="65"/>
        <v>-4.8136979706627875E-4</v>
      </c>
      <c r="G385" s="20">
        <f t="shared" si="62"/>
        <v>-0.48136979706627875</v>
      </c>
      <c r="H385" s="1">
        <f t="shared" si="64"/>
        <v>4.0896914709948711E-5</v>
      </c>
      <c r="I385" s="8">
        <f t="shared" si="66"/>
        <v>22.986767579396304</v>
      </c>
      <c r="J385" s="8">
        <f t="shared" si="67"/>
        <v>-30.090002351370359</v>
      </c>
    </row>
    <row r="386" spans="1:10" x14ac:dyDescent="0.2">
      <c r="A386" s="8">
        <f t="shared" si="68"/>
        <v>30.749999999999833</v>
      </c>
      <c r="B386" s="9">
        <f t="shared" si="59"/>
        <v>3400.2386850087591</v>
      </c>
      <c r="C386" s="9">
        <f t="shared" si="60"/>
        <v>689.78667792794204</v>
      </c>
      <c r="D386" s="48">
        <f t="shared" si="58"/>
        <v>3400.2386850087591</v>
      </c>
      <c r="E386" s="8">
        <f t="shared" si="61"/>
        <v>16.204374475607676</v>
      </c>
      <c r="F386" s="32">
        <f t="shared" si="65"/>
        <v>-4.7948950784864865E-4</v>
      </c>
      <c r="G386" s="20">
        <f t="shared" si="62"/>
        <v>-0.47948950784864863</v>
      </c>
      <c r="H386" s="1">
        <f t="shared" si="64"/>
        <v>4.0698755405245113E-5</v>
      </c>
      <c r="I386" s="8">
        <f t="shared" si="66"/>
        <v>22.618076340912943</v>
      </c>
      <c r="J386" s="8">
        <f t="shared" si="67"/>
        <v>-30.010148830609655</v>
      </c>
    </row>
    <row r="387" spans="1:10" x14ac:dyDescent="0.2">
      <c r="A387" s="8">
        <f t="shared" si="68"/>
        <v>30.833333333333165</v>
      </c>
      <c r="B387" s="9">
        <f t="shared" si="59"/>
        <v>3406.9691967808531</v>
      </c>
      <c r="C387" s="9">
        <f t="shared" si="60"/>
        <v>680.796165351235</v>
      </c>
      <c r="D387" s="48">
        <f t="shared" si="58"/>
        <v>3406.9691967808531</v>
      </c>
      <c r="E387" s="8">
        <f t="shared" si="61"/>
        <v>16.1235081606462</v>
      </c>
      <c r="F387" s="32">
        <f t="shared" si="65"/>
        <v>-4.7762025762944767E-4</v>
      </c>
      <c r="G387" s="20">
        <f t="shared" si="62"/>
        <v>-0.47762025762944765</v>
      </c>
      <c r="H387" s="1">
        <f t="shared" si="64"/>
        <v>4.05010561528859E-5</v>
      </c>
      <c r="I387" s="8">
        <f t="shared" si="66"/>
        <v>22.252173668585765</v>
      </c>
      <c r="J387" s="8">
        <f t="shared" si="67"/>
        <v>-29.925857089752139</v>
      </c>
    </row>
    <row r="388" spans="1:10" x14ac:dyDescent="0.2">
      <c r="A388" s="8">
        <f t="shared" si="68"/>
        <v>30.916666666666497</v>
      </c>
      <c r="B388" s="9">
        <f t="shared" si="59"/>
        <v>3413.5903607753967</v>
      </c>
      <c r="C388" s="9">
        <f t="shared" si="60"/>
        <v>671.8315965717444</v>
      </c>
      <c r="D388" s="48">
        <f t="shared" si="58"/>
        <v>3413.5903607753967</v>
      </c>
      <c r="E388" s="8">
        <f t="shared" si="61"/>
        <v>16.042875200486147</v>
      </c>
      <c r="F388" s="32">
        <f t="shared" si="65"/>
        <v>-4.7576226376823004E-4</v>
      </c>
      <c r="G388" s="20">
        <f t="shared" si="62"/>
        <v>-0.47576226376823</v>
      </c>
      <c r="H388" s="1">
        <f t="shared" si="64"/>
        <v>4.0303847068795156E-5</v>
      </c>
      <c r="I388" s="8">
        <f t="shared" si="66"/>
        <v>21.889099165061211</v>
      </c>
      <c r="J388" s="8">
        <f t="shared" si="67"/>
        <v>-29.837199526666446</v>
      </c>
    </row>
    <row r="389" spans="1:10" x14ac:dyDescent="0.2">
      <c r="A389" s="8">
        <f t="shared" si="68"/>
        <v>30.999999999999829</v>
      </c>
      <c r="B389" s="9">
        <f t="shared" si="59"/>
        <v>3420.1030311342038</v>
      </c>
      <c r="C389" s="9">
        <f t="shared" si="60"/>
        <v>662.89427049978053</v>
      </c>
      <c r="D389" s="48">
        <f t="shared" si="58"/>
        <v>3420.1030311342038</v>
      </c>
      <c r="E389" s="8">
        <f t="shared" si="61"/>
        <v>15.962487278342383</v>
      </c>
      <c r="F389" s="32">
        <f t="shared" si="65"/>
        <v>-4.7391573576381808E-4</v>
      </c>
      <c r="G389" s="20">
        <f t="shared" si="62"/>
        <v>-0.47391573576381807</v>
      </c>
      <c r="H389" s="1">
        <f t="shared" si="64"/>
        <v>4.0107157829946263E-5</v>
      </c>
      <c r="I389" s="8">
        <f t="shared" si="66"/>
        <v>21.528890541852821</v>
      </c>
      <c r="J389" s="8">
        <f t="shared" si="67"/>
        <v>-29.744248394994422</v>
      </c>
    </row>
    <row r="390" spans="1:10" x14ac:dyDescent="0.2">
      <c r="A390" s="8">
        <f t="shared" si="68"/>
        <v>31.083333333333162</v>
      </c>
      <c r="B390" s="9">
        <f t="shared" si="59"/>
        <v>3426.5080730329337</v>
      </c>
      <c r="C390" s="9">
        <f t="shared" si="60"/>
        <v>653.98546439632264</v>
      </c>
      <c r="D390" s="48">
        <f t="shared" si="58"/>
        <v>3426.5080730329337</v>
      </c>
      <c r="E390" s="8">
        <f t="shared" si="61"/>
        <v>15.882355882702111</v>
      </c>
      <c r="F390" s="32">
        <f t="shared" si="65"/>
        <v>-4.7208087537914194E-4</v>
      </c>
      <c r="G390" s="20">
        <f t="shared" si="62"/>
        <v>-0.47208087537914195</v>
      </c>
      <c r="H390" s="1">
        <f t="shared" si="64"/>
        <v>3.991101767361331E-5</v>
      </c>
      <c r="I390" s="8">
        <f t="shared" si="66"/>
        <v>21.171583649385045</v>
      </c>
      <c r="J390" s="8">
        <f t="shared" si="67"/>
        <v>-29.647075764799848</v>
      </c>
    </row>
    <row r="391" spans="1:10" x14ac:dyDescent="0.2">
      <c r="A391" s="8">
        <f t="shared" si="68"/>
        <v>31.166666666666494</v>
      </c>
      <c r="B391" s="9">
        <f t="shared" si="59"/>
        <v>3432.806362127355</v>
      </c>
      <c r="C391" s="9">
        <f t="shared" si="60"/>
        <v>645.10643393381474</v>
      </c>
      <c r="D391" s="48">
        <f t="shared" si="58"/>
        <v>3432.806362127355</v>
      </c>
      <c r="E391" s="8">
        <f t="shared" si="61"/>
        <v>15.80249230787169</v>
      </c>
      <c r="F391" s="32">
        <f t="shared" si="65"/>
        <v>-4.7025787676842167E-4</v>
      </c>
      <c r="G391" s="20">
        <f t="shared" si="62"/>
        <v>-0.47025787676842162</v>
      </c>
      <c r="H391" s="1">
        <f t="shared" si="64"/>
        <v>3.9715455396896654E-5</v>
      </c>
      <c r="I391" s="8">
        <f t="shared" si="66"/>
        <v>20.817212507671343</v>
      </c>
      <c r="J391" s="8">
        <f t="shared" si="67"/>
        <v>-29.545753484584502</v>
      </c>
    </row>
    <row r="392" spans="1:10" x14ac:dyDescent="0.2">
      <c r="A392" s="8">
        <f t="shared" si="68"/>
        <v>31.249999999999826</v>
      </c>
      <c r="B392" s="9">
        <f t="shared" si="59"/>
        <v>3438.9987840088988</v>
      </c>
      <c r="C392" s="9">
        <f t="shared" si="60"/>
        <v>636.25841326815271</v>
      </c>
      <c r="D392" s="48">
        <f t="shared" si="58"/>
        <v>3438.9987840088988</v>
      </c>
      <c r="E392" s="8">
        <f t="shared" si="61"/>
        <v>15.722907654624127</v>
      </c>
      <c r="F392" s="32">
        <f t="shared" si="65"/>
        <v>-4.6844692660645418E-4</v>
      </c>
      <c r="G392" s="20">
        <f t="shared" si="62"/>
        <v>-0.46844692660645421</v>
      </c>
      <c r="H392" s="1">
        <f t="shared" si="64"/>
        <v>3.9520499356515598E-5</v>
      </c>
      <c r="I392" s="8">
        <f t="shared" si="66"/>
        <v>20.465809337573425</v>
      </c>
      <c r="J392" s="8">
        <f t="shared" si="67"/>
        <v>-29.440353144664876</v>
      </c>
    </row>
    <row r="393" spans="1:10" x14ac:dyDescent="0.2">
      <c r="A393" s="8">
        <f t="shared" si="68"/>
        <v>31.333333333333158</v>
      </c>
      <c r="B393" s="9">
        <f t="shared" si="59"/>
        <v>3445.0862336696723</v>
      </c>
      <c r="C393" s="9">
        <f t="shared" si="60"/>
        <v>627.44261512145454</v>
      </c>
      <c r="D393" s="48">
        <f t="shared" si="58"/>
        <v>3445.0862336696723</v>
      </c>
      <c r="E393" s="8">
        <f t="shared" si="61"/>
        <v>15.643612830943585</v>
      </c>
      <c r="F393" s="32">
        <f t="shared" si="65"/>
        <v>-4.6664820421979169E-4</v>
      </c>
      <c r="G393" s="20">
        <f t="shared" si="62"/>
        <v>-0.4666482042197917</v>
      </c>
      <c r="H393" s="1">
        <f t="shared" si="64"/>
        <v>3.9326177468860946E-5</v>
      </c>
      <c r="I393" s="8">
        <f t="shared" si="66"/>
        <v>20.117404592589672</v>
      </c>
      <c r="J393" s="8">
        <f t="shared" si="67"/>
        <v>-29.330946041901452</v>
      </c>
    </row>
    <row r="394" spans="1:10" x14ac:dyDescent="0.2">
      <c r="A394" s="8">
        <f t="shared" si="68"/>
        <v>31.41666666666649</v>
      </c>
      <c r="B394" s="9">
        <f t="shared" si="59"/>
        <v>3451.0696149770802</v>
      </c>
      <c r="C394" s="9">
        <f t="shared" si="60"/>
        <v>618.66023087521103</v>
      </c>
      <c r="D394" s="48">
        <f t="shared" si="58"/>
        <v>3451.0696149770802</v>
      </c>
      <c r="E394" s="8">
        <f t="shared" si="61"/>
        <v>15.564618552863218</v>
      </c>
      <c r="F394" s="32">
        <f t="shared" si="65"/>
        <v>-4.6486188171958808E-4</v>
      </c>
      <c r="G394" s="20">
        <f t="shared" si="62"/>
        <v>-0.46486188171958809</v>
      </c>
      <c r="H394" s="1">
        <f t="shared" si="64"/>
        <v>3.9132517210299868E-5</v>
      </c>
      <c r="I394" s="8">
        <f t="shared" si="66"/>
        <v>19.772026991122171</v>
      </c>
      <c r="J394" s="8">
        <f t="shared" si="67"/>
        <v>-29.217603145770749</v>
      </c>
    </row>
    <row r="395" spans="1:10" x14ac:dyDescent="0.2">
      <c r="A395" s="8">
        <f t="shared" si="68"/>
        <v>31.499999999999822</v>
      </c>
      <c r="B395" s="9">
        <f t="shared" si="59"/>
        <v>3456.9498401581914</v>
      </c>
      <c r="C395" s="9">
        <f t="shared" si="60"/>
        <v>609.91243067341441</v>
      </c>
      <c r="D395" s="48">
        <f t="shared" si="58"/>
        <v>3456.9498401581914</v>
      </c>
      <c r="E395" s="8">
        <f t="shared" si="61"/>
        <v>15.485935345392791</v>
      </c>
      <c r="F395" s="32">
        <f t="shared" si="65"/>
        <v>-4.6308812413590935E-4</v>
      </c>
      <c r="G395" s="20">
        <f t="shared" si="62"/>
        <v>-0.46308812413590933</v>
      </c>
      <c r="H395" s="1">
        <f t="shared" si="64"/>
        <v>3.8939545617725968E-5</v>
      </c>
      <c r="I395" s="8">
        <f t="shared" si="66"/>
        <v>19.429703549173098</v>
      </c>
      <c r="J395" s="8">
        <f t="shared" si="67"/>
        <v>-29.100395065769092</v>
      </c>
    </row>
    <row r="396" spans="1:10" x14ac:dyDescent="0.2">
      <c r="A396" s="8">
        <f t="shared" si="68"/>
        <v>31.583333333333155</v>
      </c>
      <c r="B396" s="9">
        <f t="shared" si="59"/>
        <v>3462.7278292939732</v>
      </c>
      <c r="C396" s="9">
        <f t="shared" si="60"/>
        <v>601.20036353526802</v>
      </c>
      <c r="D396" s="48">
        <f t="shared" si="58"/>
        <v>3462.7278292939732</v>
      </c>
      <c r="E396" s="8">
        <f t="shared" si="61"/>
        <v>15.407573543532443</v>
      </c>
      <c r="F396" s="32">
        <f t="shared" si="65"/>
        <v>-4.6132708955330442E-4</v>
      </c>
      <c r="G396" s="20">
        <f t="shared" si="62"/>
        <v>-0.46132708955330443</v>
      </c>
      <c r="H396" s="1">
        <f t="shared" si="64"/>
        <v>3.8747289289346994E-5</v>
      </c>
      <c r="I396" s="8">
        <f t="shared" si="66"/>
        <v>19.090459613422553</v>
      </c>
      <c r="J396" s="8">
        <f t="shared" si="67"/>
        <v>-28.979392020135613</v>
      </c>
    </row>
    <row r="397" spans="1:10" x14ac:dyDescent="0.2">
      <c r="A397" s="8">
        <f t="shared" si="68"/>
        <v>31.666666666666487</v>
      </c>
      <c r="B397" s="9">
        <f t="shared" si="59"/>
        <v>3468.4045098234997</v>
      </c>
      <c r="C397" s="9">
        <f t="shared" si="60"/>
        <v>592.5251574770831</v>
      </c>
      <c r="D397" s="48">
        <f t="shared" si="58"/>
        <v>3468.4045098234997</v>
      </c>
      <c r="E397" s="8">
        <f t="shared" si="61"/>
        <v>15.329543293369126</v>
      </c>
      <c r="F397" s="32">
        <f t="shared" si="65"/>
        <v>-4.595789292474407E-4</v>
      </c>
      <c r="G397" s="20">
        <f t="shared" si="62"/>
        <v>-0.4595789292474407</v>
      </c>
      <c r="H397" s="1">
        <f t="shared" si="64"/>
        <v>3.8555774385702934E-5</v>
      </c>
      <c r="I397" s="8">
        <f t="shared" si="66"/>
        <v>18.754318894641365</v>
      </c>
      <c r="J397" s="8">
        <f t="shared" si="67"/>
        <v>-28.854663805880797</v>
      </c>
    </row>
    <row r="398" spans="1:10" x14ac:dyDescent="0.2">
      <c r="A398" s="8">
        <f t="shared" si="68"/>
        <v>31.749999999999819</v>
      </c>
      <c r="B398" s="9">
        <f t="shared" si="59"/>
        <v>3473.9808160582279</v>
      </c>
      <c r="C398" s="9">
        <f t="shared" si="60"/>
        <v>583.88791964297263</v>
      </c>
      <c r="D398" s="48">
        <f t="shared" si="58"/>
        <v>3473.9808160582279</v>
      </c>
      <c r="E398" s="8">
        <f t="shared" si="61"/>
        <v>15.251854553252135</v>
      </c>
      <c r="F398" s="32">
        <f t="shared" si="65"/>
        <v>-4.5784378782261833E-4</v>
      </c>
      <c r="G398" s="20">
        <f t="shared" si="62"/>
        <v>-0.45784378782261831</v>
      </c>
      <c r="H398" s="1">
        <f t="shared" si="64"/>
        <v>3.8365026630906793E-5</v>
      </c>
      <c r="I398" s="8">
        <f t="shared" si="66"/>
        <v>18.421303501393744</v>
      </c>
      <c r="J398" s="8">
        <f t="shared" si="67"/>
        <v>-28.726279770105599</v>
      </c>
    </row>
    <row r="399" spans="1:10" x14ac:dyDescent="0.2">
      <c r="A399" s="8">
        <f t="shared" si="68"/>
        <v>31.833333333333151</v>
      </c>
      <c r="B399" s="9">
        <f t="shared" si="59"/>
        <v>3479.4576887064227</v>
      </c>
      <c r="C399" s="9">
        <f t="shared" si="60"/>
        <v>575.28973644395887</v>
      </c>
      <c r="D399" s="48">
        <f t="shared" si="58"/>
        <v>3479.4576887064227</v>
      </c>
      <c r="E399" s="8">
        <f t="shared" si="61"/>
        <v>15.174517095044319</v>
      </c>
      <c r="F399" s="32">
        <f t="shared" si="65"/>
        <v>-4.5612180334997967E-4</v>
      </c>
      <c r="G399" s="20">
        <f t="shared" si="62"/>
        <v>-0.45612180334997965</v>
      </c>
      <c r="H399" s="1">
        <f t="shared" si="64"/>
        <v>3.8175071314100973E-5</v>
      </c>
      <c r="I399" s="8">
        <f t="shared" si="66"/>
        <v>18.091433973986167</v>
      </c>
      <c r="J399" s="8">
        <f t="shared" si="67"/>
        <v>-28.594308782595192</v>
      </c>
    </row>
    <row r="400" spans="1:10" x14ac:dyDescent="0.2">
      <c r="A400" s="8">
        <f t="shared" si="68"/>
        <v>31.916666666666483</v>
      </c>
      <c r="B400" s="9">
        <f t="shared" si="59"/>
        <v>3484.8360744077982</v>
      </c>
      <c r="C400" s="9">
        <f t="shared" si="60"/>
        <v>566.73167370511328</v>
      </c>
      <c r="D400" s="48">
        <f t="shared" si="58"/>
        <v>3484.8360744077982</v>
      </c>
      <c r="E400" s="8">
        <f t="shared" si="61"/>
        <v>15.09754050544557</v>
      </c>
      <c r="F400" s="32">
        <f t="shared" si="65"/>
        <v>-4.5441310750624081E-4</v>
      </c>
      <c r="G400" s="20">
        <f t="shared" si="62"/>
        <v>-0.45441310750624081</v>
      </c>
      <c r="H400" s="1">
        <f t="shared" si="64"/>
        <v>3.7985933291121655E-5</v>
      </c>
      <c r="I400" s="8">
        <f t="shared" si="66"/>
        <v>17.764729318620184</v>
      </c>
      <c r="J400" s="8">
        <f t="shared" si="67"/>
        <v>-28.458819209670256</v>
      </c>
    </row>
  </sheetData>
  <pageMargins left="0.75" right="0.75" top="1" bottom="1" header="0.5" footer="0.5"/>
  <pageSetup paperSize="9" orientation="landscape" horizont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8AB2A-4033-406E-8A44-96325A3AC1AC}">
  <dimension ref="A2:X400"/>
  <sheetViews>
    <sheetView zoomScaleNormal="100" workbookViewId="0">
      <selection activeCell="D5" sqref="D5"/>
    </sheetView>
  </sheetViews>
  <sheetFormatPr defaultColWidth="9.140625" defaultRowHeight="12.75" x14ac:dyDescent="0.2"/>
  <cols>
    <col min="1" max="1" width="7.140625" style="1" customWidth="1"/>
    <col min="2" max="3" width="7.28515625" style="1" customWidth="1"/>
    <col min="4" max="5" width="8.85546875" style="1" customWidth="1"/>
    <col min="6" max="6" width="10.85546875" style="1" customWidth="1"/>
    <col min="7" max="7" width="9.42578125" style="1" customWidth="1"/>
    <col min="8" max="12" width="9.140625" style="1"/>
    <col min="13" max="13" width="13" style="1" bestFit="1" customWidth="1"/>
    <col min="14" max="22" width="9.140625" style="1"/>
    <col min="23" max="23" width="9.42578125" style="1" customWidth="1"/>
    <col min="24" max="16384" width="9.140625" style="1"/>
  </cols>
  <sheetData>
    <row r="2" spans="1:14" x14ac:dyDescent="0.2">
      <c r="C2" s="5" t="s">
        <v>1</v>
      </c>
    </row>
    <row r="3" spans="1:14" ht="14.25" x14ac:dyDescent="0.2">
      <c r="C3" s="12" t="s">
        <v>15</v>
      </c>
      <c r="D3" s="4">
        <v>0.4</v>
      </c>
      <c r="E3" s="1" t="s">
        <v>2</v>
      </c>
      <c r="F3" s="3">
        <v>1.2250000000000001</v>
      </c>
      <c r="G3" s="3" t="s">
        <v>46</v>
      </c>
      <c r="I3" s="3">
        <v>0.4</v>
      </c>
      <c r="J3" s="3" t="s">
        <v>47</v>
      </c>
    </row>
    <row r="4" spans="1:14" ht="14.25" x14ac:dyDescent="0.2">
      <c r="C4" s="14" t="s">
        <v>24</v>
      </c>
      <c r="D4" s="44">
        <f>'Traj 1'!D4</f>
        <v>-3.6</v>
      </c>
      <c r="E4" s="3" t="s">
        <v>16</v>
      </c>
      <c r="F4" s="3"/>
      <c r="G4" s="3"/>
    </row>
    <row r="5" spans="1:14" ht="14.25" x14ac:dyDescent="0.2">
      <c r="C5" s="6" t="s">
        <v>4</v>
      </c>
      <c r="D5" s="1">
        <f>D4*100/10^5</f>
        <v>-3.5999999999999999E-3</v>
      </c>
      <c r="E5" s="1" t="s">
        <v>5</v>
      </c>
    </row>
    <row r="6" spans="1:14" x14ac:dyDescent="0.2">
      <c r="C6" s="14" t="s">
        <v>30</v>
      </c>
      <c r="D6" s="17">
        <v>0.5</v>
      </c>
      <c r="E6" s="3" t="s">
        <v>25</v>
      </c>
      <c r="F6" s="3"/>
      <c r="G6" s="3"/>
    </row>
    <row r="7" spans="1:14" ht="14.25" x14ac:dyDescent="0.2">
      <c r="C7" s="45" t="s">
        <v>21</v>
      </c>
      <c r="D7" s="46">
        <f>'Multiple trajectories'!I3</f>
        <v>15</v>
      </c>
      <c r="E7" s="47" t="s">
        <v>0</v>
      </c>
      <c r="F7" s="3"/>
      <c r="G7" s="3"/>
      <c r="H7" s="16">
        <f>2*PI()*6.37*10^3*IF(latitude=0,10^(-6),latitude)/360</f>
        <v>1667.6621002805816</v>
      </c>
      <c r="I7" s="3" t="s">
        <v>14</v>
      </c>
      <c r="L7" s="3" t="s">
        <v>17</v>
      </c>
      <c r="M7" s="10">
        <f>2*7.292*10^(-5)*SIN(360*H7/(2*PI()*6.37*10^3)*PI()/180)</f>
        <v>3.7746169537751623E-5</v>
      </c>
      <c r="N7" s="3" t="s">
        <v>3</v>
      </c>
    </row>
    <row r="8" spans="1:14" ht="14.25" x14ac:dyDescent="0.2">
      <c r="C8" s="11" t="s">
        <v>10</v>
      </c>
      <c r="D8" s="10">
        <f>2*7.292*10^(-5)*SIN(IF(latitude=0,10^(-6),latitude)*PI()/180)</f>
        <v>3.7746169537751623E-5</v>
      </c>
      <c r="E8" s="3" t="s">
        <v>3</v>
      </c>
      <c r="F8" s="3"/>
      <c r="G8" s="3"/>
      <c r="L8" s="1" t="str">
        <f>IF(latitude&gt;0,"Air parcel initially in Northern Hemisphere",IF(latitude=0,"Air parcel initially at equator","Air parcel initially in Southern Hemisphere"))</f>
        <v>Air parcel initially in Northern Hemisphere</v>
      </c>
    </row>
    <row r="9" spans="1:14" x14ac:dyDescent="0.2">
      <c r="C9" s="2"/>
      <c r="D9" s="10"/>
      <c r="E9" s="3"/>
      <c r="F9" s="3"/>
      <c r="G9" s="3"/>
    </row>
    <row r="10" spans="1:14" ht="15" x14ac:dyDescent="0.25">
      <c r="B10" s="12" t="s">
        <v>9</v>
      </c>
      <c r="C10" s="11" t="s">
        <v>11</v>
      </c>
      <c r="D10" s="13">
        <v>0</v>
      </c>
      <c r="E10" s="3" t="s">
        <v>13</v>
      </c>
      <c r="F10" s="3"/>
      <c r="G10" s="3"/>
    </row>
    <row r="11" spans="1:14" ht="15" x14ac:dyDescent="0.25">
      <c r="C11" s="11" t="s">
        <v>12</v>
      </c>
      <c r="D11" s="13">
        <v>0</v>
      </c>
      <c r="E11" s="3" t="s">
        <v>13</v>
      </c>
      <c r="F11" s="3"/>
      <c r="G11" s="3"/>
      <c r="L11" s="2" t="s">
        <v>22</v>
      </c>
      <c r="M11" s="16">
        <f>-init_km_from_eq</f>
        <v>-1667.6621002805816</v>
      </c>
      <c r="N11" s="1" t="s">
        <v>23</v>
      </c>
    </row>
    <row r="12" spans="1:14" x14ac:dyDescent="0.2">
      <c r="C12" s="2"/>
      <c r="D12" s="10"/>
      <c r="E12" s="3"/>
      <c r="F12" s="3"/>
      <c r="G12" s="3"/>
    </row>
    <row r="13" spans="1:14" ht="15.75" x14ac:dyDescent="0.25">
      <c r="C13" s="12" t="s">
        <v>48</v>
      </c>
      <c r="D13" s="44">
        <f>'Multiple trajectories'!C3</f>
        <v>8.3333333333333329E-2</v>
      </c>
      <c r="E13" s="3" t="s">
        <v>18</v>
      </c>
      <c r="F13" s="3"/>
      <c r="G13" s="3"/>
      <c r="I13" s="7" t="s">
        <v>45</v>
      </c>
    </row>
    <row r="14" spans="1:14" ht="14.25" x14ac:dyDescent="0.2">
      <c r="I14" s="42">
        <f>MAX(I17:I400)</f>
        <v>57.850900256169751</v>
      </c>
      <c r="J14" s="31" t="s">
        <v>42</v>
      </c>
    </row>
    <row r="15" spans="1:14" x14ac:dyDescent="0.2">
      <c r="F15" s="12" t="s">
        <v>28</v>
      </c>
      <c r="G15" s="18" t="s">
        <v>28</v>
      </c>
    </row>
    <row r="16" spans="1:14" ht="15.75" x14ac:dyDescent="0.25">
      <c r="A16" s="15" t="s">
        <v>6</v>
      </c>
      <c r="B16" s="12" t="s">
        <v>7</v>
      </c>
      <c r="C16" s="12" t="s">
        <v>8</v>
      </c>
      <c r="D16" s="7" t="str">
        <f>B16</f>
        <v>x (km)</v>
      </c>
      <c r="E16" s="7" t="s">
        <v>19</v>
      </c>
      <c r="F16" s="2" t="s">
        <v>5</v>
      </c>
      <c r="G16" s="19" t="s">
        <v>29</v>
      </c>
      <c r="H16" s="12" t="s">
        <v>20</v>
      </c>
      <c r="I16" s="43" t="s">
        <v>43</v>
      </c>
      <c r="J16" s="43" t="s">
        <v>44</v>
      </c>
    </row>
    <row r="17" spans="1:10" x14ac:dyDescent="0.2">
      <c r="A17" s="1">
        <v>0</v>
      </c>
      <c r="B17" s="9">
        <f>((uo+dp_dy/(f*rho))/f*SIN(f*A17*3600)-vo/f*COS(f*A17*3600)-dp_dy*A17*3600/(f*rho)+vo/f)/1000</f>
        <v>0</v>
      </c>
      <c r="C17" s="9">
        <f>((uo+dp_dy/(f*rho))/f*COS(f*A17*3600)+vo/f*SIN(f*A17*3600)-(uo+dp_dy/(f*rho))/f)/1000</f>
        <v>0</v>
      </c>
      <c r="D17" s="48">
        <f t="shared" ref="D17:D80" si="0">B17</f>
        <v>0</v>
      </c>
      <c r="E17" s="8">
        <f>IF(latitude=0,10^(-6),latitude)</f>
        <v>15</v>
      </c>
      <c r="F17" s="32">
        <f>dp_dy*(1+EXP(-(ABS(E17)-displ)/9*sharpness))^(-alpha)</f>
        <v>-4.5057743846998967E-4</v>
      </c>
      <c r="G17" s="20">
        <f>F17*10^5/100</f>
        <v>-0.45057743846998966</v>
      </c>
      <c r="H17" s="10">
        <f>2*7.292*10^(-5)*SIN(E17*PI()/180)</f>
        <v>3.7746169537751623E-5</v>
      </c>
      <c r="I17" s="8">
        <f>(uo+dp_dy/(f*rho))*COS(f*$A17*3600)+vo*SIN(f*$A17*3600)-dp_dy/(f*rho)</f>
        <v>0</v>
      </c>
      <c r="J17" s="8">
        <f>-(uo+dp_dy/(f*rho))*SIN(f*$A17*3600)+vo*COS(f*$A17*3600)</f>
        <v>0</v>
      </c>
    </row>
    <row r="18" spans="1:10" x14ac:dyDescent="0.2">
      <c r="A18" s="8">
        <f t="shared" ref="A18:A41" si="1">A17+time_step</f>
        <v>8.3333333333333329E-2</v>
      </c>
      <c r="B18" s="9">
        <f t="shared" ref="B18:B81" si="2">B17+((I17+dp_dy*(1+EXP(-(ABS(E17)-displ)/9*sharpness))^(-alpha)/(H17*rho))/H17*SIN(H17*time_step*3600)-J17/H17*COS(H17*time_step*3600)-dp_dy*(1+EXP(-(ABS(E17)-displ)/9*sharpness))^(-alpha)*time_step*3600/(H17*rho)+J17/H17)/1000</f>
        <v>1.9133396256438572E-4</v>
      </c>
      <c r="C18" s="9">
        <f t="shared" ref="C18:C81" si="3">C17+((I17+dp_dy*(1+EXP(-(ABS(E17)-displ)/9*sharpness))^(-alpha)/(H17*rho))/H17*COS(H17*time_step*3600)+J17/H17*SIN(H17*time_step*3600)-(I17+dp_dy*(1+EXP(-(ABS(E17)-displ)/9*sharpness))^(-alpha)/(H17*rho))/H17)/1000</f>
        <v>5.0689420167473145E-2</v>
      </c>
      <c r="D18" s="48">
        <f t="shared" si="0"/>
        <v>1.9133396256438572E-4</v>
      </c>
      <c r="E18" s="8">
        <f t="shared" ref="E18:E81" si="4">360*(init_km_from_eq+C18)/(2*PI()*6.37*10^3)</f>
        <v>15.000455932471203</v>
      </c>
      <c r="F18" s="32">
        <f>dp_dy*(1+EXP(-(ABS(E17)-displ)/9*sharpness))^(-alpha)</f>
        <v>-4.5057743846998967E-4</v>
      </c>
      <c r="G18" s="20">
        <f t="shared" ref="G18:G81" si="5">F18*10^5/100</f>
        <v>-0.45057743846998966</v>
      </c>
      <c r="H18" s="10">
        <f>2*7.292*10^(-5)*SIN(E18*PI()/180)</f>
        <v>3.7747290517745456E-5</v>
      </c>
      <c r="I18" s="8">
        <f t="shared" ref="I18:I49" si="6">(I17+dp_dy*(1+EXP(-(ABS(E17)-displ)/9*sharpness))^(-alpha)/(H17*rho))*COS(H17*time_step*3600)+J17*SIN(H17*time_step*3600)-dp_dy*(1+EXP(-(ABS(E17)-displ)/9*sharpness))^(-alpha)/(H17*rho)</f>
        <v>1.9133314474117924E-3</v>
      </c>
      <c r="J18" s="8">
        <f t="shared" ref="J18:J49" si="7">-(I17+dp_dy*(1+EXP(-(ABS(E17)-displ)/9*sharpness))^(-alpha)/(H17*rho))*SIN(H17*time_step*3600)+J17*COS(H17*time_step*3600)</f>
        <v>0.33792585672830294</v>
      </c>
    </row>
    <row r="19" spans="1:10" x14ac:dyDescent="0.2">
      <c r="A19" s="8">
        <f t="shared" si="1"/>
        <v>0.16666666666666666</v>
      </c>
      <c r="B19" s="9">
        <f t="shared" si="2"/>
        <v>1.5306692263802688E-3</v>
      </c>
      <c r="C19" s="9">
        <f t="shared" si="3"/>
        <v>0.20275230385165194</v>
      </c>
      <c r="D19" s="48">
        <f t="shared" si="0"/>
        <v>1.5306692263802688E-3</v>
      </c>
      <c r="E19" s="8">
        <f t="shared" si="4"/>
        <v>15.00182368152233</v>
      </c>
      <c r="F19" s="32">
        <f t="shared" ref="F19:F82" si="8">dp_dy*(1+EXP(-(ABS(E18)-displ)/9*sharpness))^(-alpha)</f>
        <v>-4.5058742305495583E-4</v>
      </c>
      <c r="G19" s="20">
        <f t="shared" si="5"/>
        <v>-0.45058742305495586</v>
      </c>
      <c r="H19" s="10">
        <f t="shared" ref="H19:H82" si="9">2*7.292*10^(-5)*SIN(E19*PI()/180)</f>
        <v>3.7750653324479527E-5</v>
      </c>
      <c r="I19" s="8">
        <f t="shared" si="6"/>
        <v>7.6532932948012444E-3</v>
      </c>
      <c r="J19" s="8">
        <f t="shared" si="7"/>
        <v>0.67581586774221591</v>
      </c>
    </row>
    <row r="20" spans="1:10" x14ac:dyDescent="0.2">
      <c r="A20" s="8">
        <f t="shared" si="1"/>
        <v>0.25</v>
      </c>
      <c r="B20" s="9">
        <f t="shared" si="2"/>
        <v>5.1660315897206601E-3</v>
      </c>
      <c r="C20" s="9">
        <f t="shared" si="3"/>
        <v>0.45617364213743711</v>
      </c>
      <c r="D20" s="48">
        <f t="shared" si="0"/>
        <v>5.1660315897206601E-3</v>
      </c>
      <c r="E20" s="8">
        <f t="shared" si="4"/>
        <v>15.004103112153778</v>
      </c>
      <c r="F20" s="32">
        <f t="shared" si="8"/>
        <v>-4.5061737688827954E-4</v>
      </c>
      <c r="G20" s="20">
        <f t="shared" si="5"/>
        <v>-0.45061737688827952</v>
      </c>
      <c r="H20" s="10">
        <f t="shared" si="9"/>
        <v>3.775625758301695E-5</v>
      </c>
      <c r="I20" s="8">
        <f t="shared" si="6"/>
        <v>1.7220114381458984E-2</v>
      </c>
      <c r="J20" s="8">
        <f t="shared" si="7"/>
        <v>1.0136416631041383</v>
      </c>
    </row>
    <row r="21" spans="1:10" x14ac:dyDescent="0.2">
      <c r="A21" s="8">
        <f t="shared" si="1"/>
        <v>0.33333333333333331</v>
      </c>
      <c r="B21" s="9">
        <f t="shared" si="2"/>
        <v>1.2245569501468708E-2</v>
      </c>
      <c r="C21" s="9">
        <f t="shared" si="3"/>
        <v>0.81092991072719456</v>
      </c>
      <c r="D21" s="48">
        <f t="shared" si="0"/>
        <v>1.2245569501468708E-2</v>
      </c>
      <c r="E21" s="8">
        <f t="shared" si="4"/>
        <v>15.007294012773249</v>
      </c>
      <c r="F21" s="32">
        <f t="shared" si="8"/>
        <v>-4.5066730042571764E-4</v>
      </c>
      <c r="G21" s="20">
        <f t="shared" si="5"/>
        <v>-0.45066730042571762</v>
      </c>
      <c r="H21" s="10">
        <f t="shared" si="9"/>
        <v>3.7764102701434562E-5</v>
      </c>
      <c r="I21" s="8">
        <f t="shared" si="6"/>
        <v>3.0614383437523429E-2</v>
      </c>
      <c r="J21" s="8">
        <f t="shared" si="7"/>
        <v>1.3513748415664619</v>
      </c>
    </row>
    <row r="22" spans="1:10" x14ac:dyDescent="0.2">
      <c r="A22" s="8">
        <f t="shared" si="1"/>
        <v>0.41666666666666663</v>
      </c>
      <c r="B22" s="9">
        <f t="shared" si="2"/>
        <v>2.3917661859781218E-2</v>
      </c>
      <c r="C22" s="9">
        <f t="shared" si="3"/>
        <v>1.2669890576878098</v>
      </c>
      <c r="D22" s="48">
        <f t="shared" si="0"/>
        <v>2.3917661859781218E-2</v>
      </c>
      <c r="E22" s="8">
        <f t="shared" si="4"/>
        <v>15.011396095085519</v>
      </c>
      <c r="F22" s="32">
        <f t="shared" si="8"/>
        <v>-4.5073719471912076E-4</v>
      </c>
      <c r="G22" s="20">
        <f t="shared" si="5"/>
        <v>-0.45073719471912077</v>
      </c>
      <c r="H22" s="10">
        <f t="shared" si="9"/>
        <v>3.7774187870562858E-5</v>
      </c>
      <c r="I22" s="8">
        <f t="shared" si="6"/>
        <v>4.7837047901271745E-2</v>
      </c>
      <c r="J22" s="8">
        <f t="shared" si="7"/>
        <v>1.6889869515112423</v>
      </c>
    </row>
    <row r="23" spans="1:10" x14ac:dyDescent="0.2">
      <c r="A23" s="8">
        <f t="shared" si="1"/>
        <v>0.49999999999999994</v>
      </c>
      <c r="B23" s="9">
        <f t="shared" si="2"/>
        <v>4.1331025378374756E-2</v>
      </c>
      <c r="C23" s="9">
        <f t="shared" si="3"/>
        <v>1.8243104854829144</v>
      </c>
      <c r="D23" s="48">
        <f t="shared" si="0"/>
        <v>4.1331025378374756E-2</v>
      </c>
      <c r="E23" s="8">
        <f t="shared" si="4"/>
        <v>15.016408993930868</v>
      </c>
      <c r="F23" s="32">
        <f t="shared" si="8"/>
        <v>-4.5082706141212029E-4</v>
      </c>
      <c r="G23" s="20">
        <f t="shared" si="5"/>
        <v>-0.45082706141212031</v>
      </c>
      <c r="H23" s="10">
        <f t="shared" si="9"/>
        <v>3.7786512063603292E-5</v>
      </c>
      <c r="I23" s="8">
        <f t="shared" si="6"/>
        <v>6.888941221909306E-2</v>
      </c>
      <c r="J23" s="8">
        <f t="shared" si="7"/>
        <v>2.0264494719053228</v>
      </c>
    </row>
    <row r="24" spans="1:10" x14ac:dyDescent="0.2">
      <c r="A24" s="8">
        <f t="shared" si="1"/>
        <v>0.58333333333333326</v>
      </c>
      <c r="B24" s="9">
        <f t="shared" si="2"/>
        <v>6.5634821365052623E-2</v>
      </c>
      <c r="C24" s="9">
        <f t="shared" si="3"/>
        <v>2.4828450272935445</v>
      </c>
      <c r="D24" s="48">
        <f t="shared" si="0"/>
        <v>6.5634821365052623E-2</v>
      </c>
      <c r="E24" s="8">
        <f t="shared" si="4"/>
        <v>15.022332267072048</v>
      </c>
      <c r="F24" s="32">
        <f t="shared" si="8"/>
        <v>-4.5093690273399658E-4</v>
      </c>
      <c r="G24" s="20">
        <f t="shared" si="5"/>
        <v>-0.45093690273399661</v>
      </c>
      <c r="H24" s="10">
        <f t="shared" si="9"/>
        <v>3.7801074035622833E-5</v>
      </c>
      <c r="I24" s="8">
        <f t="shared" si="6"/>
        <v>9.3773135627518656E-2</v>
      </c>
      <c r="J24" s="8">
        <f t="shared" si="7"/>
        <v>2.363733793275578</v>
      </c>
    </row>
    <row r="25" spans="1:10" x14ac:dyDescent="0.2">
      <c r="A25" s="8">
        <f t="shared" si="1"/>
        <v>0.66666666666666663</v>
      </c>
      <c r="B25" s="9">
        <f t="shared" si="2"/>
        <v>9.7978761757138266E-2</v>
      </c>
      <c r="C25" s="9">
        <f t="shared" si="3"/>
        <v>3.2425349176361928</v>
      </c>
      <c r="D25" s="48">
        <f t="shared" si="0"/>
        <v>9.7978761757138266E-2</v>
      </c>
      <c r="E25" s="8">
        <f t="shared" si="4"/>
        <v>15.029165394930038</v>
      </c>
      <c r="F25" s="32">
        <f t="shared" si="8"/>
        <v>-4.5106672149171584E-4</v>
      </c>
      <c r="G25" s="20">
        <f t="shared" si="5"/>
        <v>-0.45106672149171589</v>
      </c>
      <c r="H25" s="10">
        <f t="shared" si="9"/>
        <v>3.7817872322926303E-5</v>
      </c>
      <c r="I25" s="8">
        <f t="shared" si="6"/>
        <v>0.1224902294164707</v>
      </c>
      <c r="J25" s="8">
        <f t="shared" si="7"/>
        <v>2.7008111987090002</v>
      </c>
    </row>
    <row r="26" spans="1:10" x14ac:dyDescent="0.2">
      <c r="A26" s="8">
        <f t="shared" si="1"/>
        <v>0.75</v>
      </c>
      <c r="B26" s="9">
        <f t="shared" si="2"/>
        <v>0.13951321425776042</v>
      </c>
      <c r="C26" s="9">
        <f t="shared" si="3"/>
        <v>4.1033137572838463</v>
      </c>
      <c r="D26" s="48">
        <f t="shared" si="0"/>
        <v>0.13951321425776042</v>
      </c>
      <c r="E26" s="8">
        <f t="shared" si="4"/>
        <v>15.036907780268495</v>
      </c>
      <c r="F26" s="32">
        <f t="shared" si="8"/>
        <v>-4.5121652106014251E-4</v>
      </c>
      <c r="G26" s="20">
        <f t="shared" si="5"/>
        <v>-0.45121652106014254</v>
      </c>
      <c r="H26" s="10">
        <f t="shared" si="9"/>
        <v>3.7836905242306586E-5</v>
      </c>
      <c r="I26" s="8">
        <f t="shared" si="6"/>
        <v>0.15504305367253934</v>
      </c>
      <c r="J26" s="8">
        <f t="shared" si="7"/>
        <v>3.0376528448824356</v>
      </c>
    </row>
    <row r="27" spans="1:10" x14ac:dyDescent="0.2">
      <c r="A27" s="8">
        <f t="shared" si="1"/>
        <v>0.83333333333333337</v>
      </c>
      <c r="B27" s="9">
        <f t="shared" si="2"/>
        <v>0.19138930641713889</v>
      </c>
      <c r="C27" s="9">
        <f t="shared" si="3"/>
        <v>5.0651064725022303</v>
      </c>
      <c r="D27" s="48">
        <f t="shared" si="0"/>
        <v>0.19138930641713889</v>
      </c>
      <c r="E27" s="8">
        <f t="shared" si="4"/>
        <v>15.045558747827124</v>
      </c>
      <c r="F27" s="32">
        <f t="shared" si="8"/>
        <v>-4.5138630537041013E-4</v>
      </c>
      <c r="G27" s="20">
        <f t="shared" si="5"/>
        <v>-0.45138630537041008</v>
      </c>
      <c r="H27" s="10">
        <f t="shared" si="9"/>
        <v>3.785817089017319E-5</v>
      </c>
      <c r="I27" s="8">
        <f t="shared" si="6"/>
        <v>0.1914343135009986</v>
      </c>
      <c r="J27" s="8">
        <f t="shared" si="7"/>
        <v>3.3742297431268673</v>
      </c>
    </row>
    <row r="28" spans="1:10" x14ac:dyDescent="0.2">
      <c r="A28" s="8">
        <f t="shared" si="1"/>
        <v>0.91666666666666674</v>
      </c>
      <c r="B28" s="9">
        <f t="shared" si="2"/>
        <v>0.25475902850189236</v>
      </c>
      <c r="C28" s="9">
        <f t="shared" si="3"/>
        <v>6.127829268610455</v>
      </c>
      <c r="D28" s="48">
        <f t="shared" si="0"/>
        <v>0.25475902850189236</v>
      </c>
      <c r="E28" s="8">
        <f t="shared" si="4"/>
        <v>15.055117543903942</v>
      </c>
      <c r="F28" s="32">
        <f t="shared" si="8"/>
        <v>-4.515760788964545E-4</v>
      </c>
      <c r="G28" s="20">
        <f t="shared" si="5"/>
        <v>-0.45157607889645446</v>
      </c>
      <c r="H28" s="10">
        <f t="shared" si="9"/>
        <v>3.7881667141559531E-5</v>
      </c>
      <c r="I28" s="8">
        <f t="shared" si="6"/>
        <v>0.23166705472494797</v>
      </c>
      <c r="J28" s="8">
        <f t="shared" si="7"/>
        <v>3.7105127405312612</v>
      </c>
    </row>
    <row r="29" spans="1:10" x14ac:dyDescent="0.2">
      <c r="A29" s="8">
        <f t="shared" si="1"/>
        <v>1</v>
      </c>
      <c r="B29" s="9">
        <f t="shared" si="2"/>
        <v>0.33077533499548373</v>
      </c>
      <c r="C29" s="9">
        <f t="shared" si="3"/>
        <v>7.2913895778792224</v>
      </c>
      <c r="D29" s="48">
        <f t="shared" si="0"/>
        <v>0.33077533499548373</v>
      </c>
      <c r="E29" s="8">
        <f t="shared" si="4"/>
        <v>15.06558333588668</v>
      </c>
      <c r="F29" s="32">
        <f t="shared" si="8"/>
        <v>-4.5178584663969163E-4</v>
      </c>
      <c r="G29" s="20">
        <f t="shared" si="5"/>
        <v>-0.45178584663969162</v>
      </c>
      <c r="H29" s="10">
        <f t="shared" si="9"/>
        <v>3.7907391649009435E-5</v>
      </c>
      <c r="I29" s="8">
        <f t="shared" si="6"/>
        <v>0.27574465905980006</v>
      </c>
      <c r="J29" s="8">
        <f t="shared" si="7"/>
        <v>4.0464725010911096</v>
      </c>
    </row>
    <row r="30" spans="1:10" x14ac:dyDescent="0.2">
      <c r="A30" s="8">
        <f t="shared" si="1"/>
        <v>1.0833333333333333</v>
      </c>
      <c r="B30" s="9">
        <f t="shared" si="2"/>
        <v>0.42059224457207528</v>
      </c>
      <c r="C30" s="9">
        <f t="shared" si="3"/>
        <v>8.5556860017818401</v>
      </c>
      <c r="D30" s="48">
        <f t="shared" si="0"/>
        <v>0.42059224457207528</v>
      </c>
      <c r="E30" s="8">
        <f t="shared" si="4"/>
        <v>15.076955211733321</v>
      </c>
      <c r="F30" s="32">
        <f t="shared" si="8"/>
        <v>-4.5201561411184E-4</v>
      </c>
      <c r="G30" s="20">
        <f t="shared" si="5"/>
        <v>-0.45201561411184005</v>
      </c>
      <c r="H30" s="10">
        <f t="shared" si="9"/>
        <v>3.7935341841343333E-5</v>
      </c>
      <c r="I30" s="8">
        <f t="shared" si="6"/>
        <v>0.32367083876111735</v>
      </c>
      <c r="J30" s="8">
        <f t="shared" si="7"/>
        <v>4.3820794869069664</v>
      </c>
    </row>
    <row r="31" spans="1:10" x14ac:dyDescent="0.2">
      <c r="A31" s="8">
        <f t="shared" si="1"/>
        <v>1.1666666666666665</v>
      </c>
      <c r="B31" s="9">
        <f t="shared" si="2"/>
        <v>0.52536493838540266</v>
      </c>
      <c r="C31" s="9">
        <f t="shared" si="3"/>
        <v>9.9206082476117885</v>
      </c>
      <c r="D31" s="48">
        <f t="shared" si="0"/>
        <v>0.52536493838540266</v>
      </c>
      <c r="E31" s="8">
        <f t="shared" si="4"/>
        <v>15.089232179402014</v>
      </c>
      <c r="F31" s="32">
        <f t="shared" si="8"/>
        <v>-4.5226538731587109E-4</v>
      </c>
      <c r="G31" s="20">
        <f t="shared" si="5"/>
        <v>-0.45226538731587107</v>
      </c>
      <c r="H31" s="10">
        <f t="shared" si="9"/>
        <v>3.7965514922304828E-5</v>
      </c>
      <c r="I31" s="8">
        <f t="shared" si="6"/>
        <v>0.37544963074353177</v>
      </c>
      <c r="J31" s="8">
        <f t="shared" si="7"/>
        <v>4.7173039394384233</v>
      </c>
    </row>
    <row r="32" spans="1:10" x14ac:dyDescent="0.2">
      <c r="A32" s="8">
        <f t="shared" si="1"/>
        <v>1.2499999999999998</v>
      </c>
      <c r="B32" s="9">
        <f t="shared" si="2"/>
        <v>0.64624985651360112</v>
      </c>
      <c r="C32" s="9">
        <f t="shared" si="3"/>
        <v>11.386037059486611</v>
      </c>
      <c r="D32" s="48">
        <f t="shared" si="0"/>
        <v>0.64624985651360112</v>
      </c>
      <c r="E32" s="8">
        <f t="shared" si="4"/>
        <v>15.102413166230475</v>
      </c>
      <c r="F32" s="32">
        <f t="shared" si="8"/>
        <v>-4.5253517272508055E-4</v>
      </c>
      <c r="G32" s="20">
        <f t="shared" si="5"/>
        <v>-0.45253517272508054</v>
      </c>
      <c r="H32" s="10">
        <f t="shared" si="9"/>
        <v>3.7997907869088205E-5</v>
      </c>
      <c r="I32" s="8">
        <f t="shared" si="6"/>
        <v>0.43108539016834158</v>
      </c>
      <c r="J32" s="8">
        <f t="shared" si="7"/>
        <v>5.0521158608191561</v>
      </c>
    </row>
    <row r="33" spans="1:10" x14ac:dyDescent="0.2">
      <c r="A33" s="8">
        <f t="shared" si="1"/>
        <v>1.333333333333333</v>
      </c>
      <c r="B33" s="9">
        <f t="shared" si="2"/>
        <v>0.78440479240033523</v>
      </c>
      <c r="C33" s="9">
        <f t="shared" si="3"/>
        <v>12.951844143755618</v>
      </c>
      <c r="D33" s="48">
        <f t="shared" si="0"/>
        <v>0.78440479240033523</v>
      </c>
      <c r="E33" s="8">
        <f t="shared" si="4"/>
        <v>15.11649701826506</v>
      </c>
      <c r="F33" s="32">
        <f t="shared" si="8"/>
        <v>-4.5282497726026712E-4</v>
      </c>
      <c r="G33" s="20">
        <f t="shared" si="5"/>
        <v>-0.4528249772602671</v>
      </c>
      <c r="H33" s="10">
        <f t="shared" si="9"/>
        <v>3.8032517430747559E-5</v>
      </c>
      <c r="I33" s="8">
        <f t="shared" si="6"/>
        <v>0.49058278349716034</v>
      </c>
      <c r="J33" s="8">
        <f t="shared" si="7"/>
        <v>5.3864849952388729</v>
      </c>
    </row>
    <row r="34" spans="1:10" x14ac:dyDescent="0.2">
      <c r="A34" s="8">
        <f t="shared" si="1"/>
        <v>1.4166666666666663</v>
      </c>
      <c r="B34" s="9">
        <f t="shared" si="2"/>
        <v>0.94098898513149098</v>
      </c>
      <c r="C34" s="9">
        <f t="shared" si="3"/>
        <v>14.617892088832917</v>
      </c>
      <c r="D34" s="48">
        <f t="shared" si="0"/>
        <v>0.94098898513149098</v>
      </c>
      <c r="E34" s="8">
        <f t="shared" si="4"/>
        <v>15.131482499539686</v>
      </c>
      <c r="F34" s="32">
        <f t="shared" si="8"/>
        <v>-4.5313480826500668E-4</v>
      </c>
      <c r="G34" s="20">
        <f t="shared" si="5"/>
        <v>-0.45313480826500663</v>
      </c>
      <c r="H34" s="10">
        <f t="shared" si="9"/>
        <v>3.8069340126488481E-5</v>
      </c>
      <c r="I34" s="8">
        <f t="shared" si="6"/>
        <v>0.5539467810087757</v>
      </c>
      <c r="J34" s="8">
        <f t="shared" si="7"/>
        <v>5.7203808103982006</v>
      </c>
    </row>
    <row r="35" spans="1:10" x14ac:dyDescent="0.2">
      <c r="A35" s="8">
        <f t="shared" si="1"/>
        <v>1.4999999999999996</v>
      </c>
      <c r="B35" s="9">
        <f t="shared" si="2"/>
        <v>1.1171632093860788</v>
      </c>
      <c r="C35" s="9">
        <f t="shared" si="3"/>
        <v>16.384034279479181</v>
      </c>
      <c r="D35" s="48">
        <f t="shared" si="0"/>
        <v>1.1171632093860788</v>
      </c>
      <c r="E35" s="8">
        <f t="shared" si="4"/>
        <v>15.147368291304838</v>
      </c>
      <c r="F35" s="32">
        <f t="shared" si="8"/>
        <v>-4.5346467347900666E-4</v>
      </c>
      <c r="G35" s="20">
        <f t="shared" si="5"/>
        <v>-0.45346467347900665</v>
      </c>
      <c r="H35" s="10">
        <f t="shared" si="9"/>
        <v>3.8108372243842929E-5</v>
      </c>
      <c r="I35" s="8">
        <f t="shared" si="6"/>
        <v>0.62118264877622664</v>
      </c>
      <c r="J35" s="8">
        <f t="shared" si="7"/>
        <v>6.0537724790427871</v>
      </c>
    </row>
    <row r="36" spans="1:10" x14ac:dyDescent="0.2">
      <c r="A36" s="8">
        <f t="shared" si="1"/>
        <v>1.5833333333333328</v>
      </c>
      <c r="B36" s="9">
        <f t="shared" si="2"/>
        <v>1.3140898628987159</v>
      </c>
      <c r="C36" s="9">
        <f t="shared" si="3"/>
        <v>18.250114805555672</v>
      </c>
      <c r="D36" s="48">
        <f t="shared" si="0"/>
        <v>1.3140898628987159</v>
      </c>
      <c r="E36" s="8">
        <f t="shared" si="4"/>
        <v>15.164152991206837</v>
      </c>
      <c r="F36" s="32">
        <f t="shared" si="8"/>
        <v>-4.5381458100952719E-4</v>
      </c>
      <c r="G36" s="20">
        <f t="shared" si="5"/>
        <v>-0.45381458100952721</v>
      </c>
      <c r="H36" s="10">
        <f t="shared" si="9"/>
        <v>3.8149609836728266E-5</v>
      </c>
      <c r="I36" s="8">
        <f t="shared" si="6"/>
        <v>0.6922959401009372</v>
      </c>
      <c r="J36" s="8">
        <f t="shared" si="7"/>
        <v>6.3866288605831381</v>
      </c>
    </row>
    <row r="37" spans="1:10" x14ac:dyDescent="0.2">
      <c r="A37" s="8">
        <f t="shared" si="1"/>
        <v>1.6666666666666661</v>
      </c>
      <c r="B37" s="9">
        <f t="shared" si="2"/>
        <v>1.5329330512705452</v>
      </c>
      <c r="C37" s="9">
        <f t="shared" si="3"/>
        <v>20.215968365278329</v>
      </c>
      <c r="D37" s="48">
        <f t="shared" si="0"/>
        <v>1.5329330512705452</v>
      </c>
      <c r="E37" s="8">
        <f t="shared" si="4"/>
        <v>15.18183511241765</v>
      </c>
      <c r="F37" s="32">
        <f t="shared" si="8"/>
        <v>-4.5418453930085278E-4</v>
      </c>
      <c r="G37" s="20">
        <f t="shared" si="5"/>
        <v>-0.45418453930085279</v>
      </c>
      <c r="H37" s="10">
        <f t="shared" si="9"/>
        <v>3.8193048723391537E-5</v>
      </c>
      <c r="I37" s="8">
        <f t="shared" si="6"/>
        <v>0.76729248640050329</v>
      </c>
      <c r="J37" s="8">
        <f t="shared" si="7"/>
        <v>6.7189184828069664</v>
      </c>
    </row>
    <row r="38" spans="1:10" x14ac:dyDescent="0.2">
      <c r="A38" s="8">
        <f t="shared" si="1"/>
        <v>1.7499999999999993</v>
      </c>
      <c r="B38" s="9">
        <f t="shared" si="2"/>
        <v>1.774858669964098</v>
      </c>
      <c r="C38" s="9">
        <f t="shared" si="3"/>
        <v>22.281420163000469</v>
      </c>
      <c r="D38" s="48">
        <f t="shared" si="0"/>
        <v>1.774858669964098</v>
      </c>
      <c r="E38" s="8">
        <f t="shared" si="4"/>
        <v>15.200413082715484</v>
      </c>
      <c r="F38" s="32">
        <f t="shared" si="8"/>
        <v>-4.5457455710179836E-4</v>
      </c>
      <c r="G38" s="20">
        <f t="shared" si="5"/>
        <v>-0.45457455710179834</v>
      </c>
      <c r="H38" s="10">
        <f t="shared" si="9"/>
        <v>3.8238684484239778E-5</v>
      </c>
      <c r="I38" s="8">
        <f t="shared" si="6"/>
        <v>0.84617838754672192</v>
      </c>
      <c r="J38" s="8">
        <f t="shared" si="7"/>
        <v>7.0506095236911159</v>
      </c>
    </row>
    <row r="39" spans="1:10" x14ac:dyDescent="0.2">
      <c r="A39" s="8">
        <f t="shared" si="1"/>
        <v>1.8333333333333326</v>
      </c>
      <c r="B39" s="9">
        <f t="shared" si="2"/>
        <v>2.0410344833164089</v>
      </c>
      <c r="C39" s="9">
        <f t="shared" si="3"/>
        <v>24.446285801554449</v>
      </c>
      <c r="D39" s="48">
        <f t="shared" si="0"/>
        <v>2.0410344833164089</v>
      </c>
      <c r="E39" s="8">
        <f t="shared" si="4"/>
        <v>15.21988524351643</v>
      </c>
      <c r="F39" s="32">
        <f t="shared" si="8"/>
        <v>-4.5498464343123057E-4</v>
      </c>
      <c r="G39" s="20">
        <f t="shared" si="5"/>
        <v>-0.45498464343123052</v>
      </c>
      <c r="H39" s="10">
        <f t="shared" si="9"/>
        <v>3.8286512459557705E-5</v>
      </c>
      <c r="I39" s="8">
        <f t="shared" si="6"/>
        <v>0.92896000165015735</v>
      </c>
      <c r="J39" s="8">
        <f t="shared" si="7"/>
        <v>7.3816697933204241</v>
      </c>
    </row>
    <row r="40" spans="1:10" x14ac:dyDescent="0.2">
      <c r="A40" s="8">
        <f t="shared" si="1"/>
        <v>1.9166666666666659</v>
      </c>
      <c r="B40" s="9">
        <f t="shared" si="2"/>
        <v>2.3326302004042625</v>
      </c>
      <c r="C40" s="9">
        <f t="shared" si="3"/>
        <v>26.710371169186431</v>
      </c>
      <c r="D40" s="48">
        <f t="shared" si="0"/>
        <v>2.3326302004042625</v>
      </c>
      <c r="E40" s="8">
        <f t="shared" si="4"/>
        <v>15.240249848857502</v>
      </c>
      <c r="F40" s="32">
        <f t="shared" si="8"/>
        <v>-4.5541480754158928E-4</v>
      </c>
      <c r="G40" s="20">
        <f t="shared" si="5"/>
        <v>-0.45541480754158925</v>
      </c>
      <c r="H40" s="10">
        <f t="shared" si="9"/>
        <v>3.8336527747113819E-5</v>
      </c>
      <c r="I40" s="8">
        <f t="shared" si="6"/>
        <v>1.0156439342874997</v>
      </c>
      <c r="J40" s="8">
        <f t="shared" si="7"/>
        <v>7.7120667159211784</v>
      </c>
    </row>
    <row r="41" spans="1:10" x14ac:dyDescent="0.2">
      <c r="A41" s="8">
        <f t="shared" si="1"/>
        <v>1.9999999999999991</v>
      </c>
      <c r="B41" s="9">
        <f t="shared" si="2"/>
        <v>2.6508175475932036</v>
      </c>
      <c r="C41" s="9">
        <f t="shared" si="3"/>
        <v>29.073472321119159</v>
      </c>
      <c r="D41" s="48">
        <f t="shared" si="0"/>
        <v>2.6508175475932036</v>
      </c>
      <c r="E41" s="8">
        <f t="shared" si="4"/>
        <v>15.261505064331326</v>
      </c>
      <c r="F41" s="32">
        <f t="shared" si="8"/>
        <v>-4.5586505888038761E-4</v>
      </c>
      <c r="G41" s="20">
        <f t="shared" si="5"/>
        <v>-0.45586505888038759</v>
      </c>
      <c r="H41" s="10">
        <f t="shared" si="9"/>
        <v>3.8388725199656171E-5</v>
      </c>
      <c r="I41" s="8">
        <f t="shared" si="6"/>
        <v>1.1062370271678041</v>
      </c>
      <c r="J41" s="8">
        <f t="shared" si="7"/>
        <v>8.0417673120171802</v>
      </c>
    </row>
    <row r="42" spans="1:10" x14ac:dyDescent="0.2">
      <c r="A42" s="8">
        <f t="shared" ref="A42:A105" si="10">A41+time_step</f>
        <v>2.0833333333333326</v>
      </c>
      <c r="B42" s="9">
        <f t="shared" si="2"/>
        <v>2.9967703376019741</v>
      </c>
      <c r="C42" s="9">
        <f t="shared" si="3"/>
        <v>31.535375355781404</v>
      </c>
      <c r="D42" s="48">
        <f t="shared" si="0"/>
        <v>2.9967703376019741</v>
      </c>
      <c r="E42" s="8">
        <f t="shared" si="4"/>
        <v>15.283648965972864</v>
      </c>
      <c r="F42" s="32">
        <f t="shared" si="8"/>
        <v>-4.56335407049672E-4</v>
      </c>
      <c r="G42" s="20">
        <f t="shared" si="5"/>
        <v>-0.45633540704967201</v>
      </c>
      <c r="H42" s="10">
        <f t="shared" si="9"/>
        <v>3.8443099422299201E-5</v>
      </c>
      <c r="I42" s="8">
        <f t="shared" si="6"/>
        <v>1.2007463462336574</v>
      </c>
      <c r="J42" s="8">
        <f t="shared" si="7"/>
        <v>8.3707381807167334</v>
      </c>
    </row>
    <row r="43" spans="1:10" x14ac:dyDescent="0.2">
      <c r="A43" s="8">
        <f t="shared" si="10"/>
        <v>2.1666666666666661</v>
      </c>
      <c r="B43" s="9">
        <f t="shared" si="2"/>
        <v>3.3716645349118295</v>
      </c>
      <c r="C43" s="9">
        <f t="shared" si="3"/>
        <v>34.09585628574365</v>
      </c>
      <c r="D43" s="48">
        <f t="shared" si="0"/>
        <v>3.3716645349118295</v>
      </c>
      <c r="E43" s="8">
        <f t="shared" si="4"/>
        <v>15.306679539098541</v>
      </c>
      <c r="F43" s="32">
        <f t="shared" si="8"/>
        <v>-4.5682586176342153E-4</v>
      </c>
      <c r="G43" s="20">
        <f t="shared" si="5"/>
        <v>-0.45682586176342155</v>
      </c>
      <c r="H43" s="10">
        <f t="shared" si="9"/>
        <v>3.8499644769802977E-5</v>
      </c>
      <c r="I43" s="8">
        <f t="shared" si="6"/>
        <v>1.2991791691930992</v>
      </c>
      <c r="J43" s="8">
        <f t="shared" si="7"/>
        <v>8.6989454821392744</v>
      </c>
    </row>
    <row r="44" spans="1:10" x14ac:dyDescent="0.2">
      <c r="A44" s="8">
        <f t="shared" si="10"/>
        <v>2.2499999999999996</v>
      </c>
      <c r="B44" s="9">
        <f t="shared" si="2"/>
        <v>3.7766783173494582</v>
      </c>
      <c r="C44" s="9">
        <f t="shared" si="3"/>
        <v>36.754680903404257</v>
      </c>
      <c r="D44" s="48">
        <f t="shared" si="0"/>
        <v>3.7766783173494582</v>
      </c>
      <c r="E44" s="8">
        <f t="shared" si="4"/>
        <v>15.330594677098137</v>
      </c>
      <c r="F44" s="32">
        <f t="shared" si="8"/>
        <v>-4.5733643280286622E-4</v>
      </c>
      <c r="G44" s="20">
        <f t="shared" si="5"/>
        <v>-0.45733643280286623</v>
      </c>
      <c r="H44" s="10">
        <f t="shared" si="9"/>
        <v>3.8558355343746323E-5</v>
      </c>
      <c r="I44" s="8">
        <f t="shared" si="6"/>
        <v>1.4015429724782429</v>
      </c>
      <c r="J44" s="8">
        <f t="shared" si="7"/>
        <v>9.0263549199907018</v>
      </c>
    </row>
    <row r="45" spans="1:10" x14ac:dyDescent="0.2">
      <c r="A45" s="8">
        <f t="shared" si="10"/>
        <v>2.333333333333333</v>
      </c>
      <c r="B45" s="9">
        <f t="shared" si="2"/>
        <v>4.2129921336710066</v>
      </c>
      <c r="C45" s="9">
        <f t="shared" si="3"/>
        <v>39.511604641471877</v>
      </c>
      <c r="D45" s="48">
        <f t="shared" si="0"/>
        <v>4.2129921336710066</v>
      </c>
      <c r="E45" s="8">
        <f t="shared" si="4"/>
        <v>15.355392180179882</v>
      </c>
      <c r="F45" s="32">
        <f t="shared" si="8"/>
        <v>-4.5786712996970236E-4</v>
      </c>
      <c r="G45" s="20">
        <f t="shared" si="5"/>
        <v>-0.45786712996970236</v>
      </c>
      <c r="H45" s="10">
        <f t="shared" si="9"/>
        <v>3.8619224989595487E-5</v>
      </c>
      <c r="I45" s="8">
        <f t="shared" si="6"/>
        <v>1.5078454176262639</v>
      </c>
      <c r="J45" s="8">
        <f t="shared" si="7"/>
        <v>9.3529317242968641</v>
      </c>
    </row>
    <row r="46" spans="1:10" x14ac:dyDescent="0.2">
      <c r="A46" s="8">
        <f t="shared" si="10"/>
        <v>2.4166666666666665</v>
      </c>
      <c r="B46" s="9">
        <f t="shared" si="2"/>
        <v>4.6817887569731065</v>
      </c>
      <c r="C46" s="9">
        <f t="shared" si="3"/>
        <v>42.366372428292294</v>
      </c>
      <c r="D46" s="48">
        <f t="shared" si="0"/>
        <v>4.6817887569731065</v>
      </c>
      <c r="E46" s="8">
        <f t="shared" si="4"/>
        <v>15.381069754069165</v>
      </c>
      <c r="F46" s="32">
        <f t="shared" si="8"/>
        <v>-4.5841796303718247E-4</v>
      </c>
      <c r="G46" s="20">
        <f t="shared" si="5"/>
        <v>-0.45841796303718246</v>
      </c>
      <c r="H46" s="10">
        <f t="shared" si="9"/>
        <v>3.8682247293669801E-5</v>
      </c>
      <c r="I46" s="8">
        <f t="shared" si="6"/>
        <v>1.6180943370785315</v>
      </c>
      <c r="J46" s="8">
        <f t="shared" si="7"/>
        <v>9.6786406343050864</v>
      </c>
    </row>
    <row r="47" spans="1:10" x14ac:dyDescent="0.2">
      <c r="A47" s="8">
        <f t="shared" si="10"/>
        <v>2.5</v>
      </c>
      <c r="B47" s="9">
        <f t="shared" si="2"/>
        <v>5.1842533337557066</v>
      </c>
      <c r="C47" s="9">
        <f t="shared" si="3"/>
        <v>45.318718538073128</v>
      </c>
      <c r="D47" s="48">
        <f t="shared" si="0"/>
        <v>5.1842533337557066</v>
      </c>
      <c r="E47" s="8">
        <f t="shared" si="4"/>
        <v>15.407625008661361</v>
      </c>
      <c r="F47" s="32">
        <f t="shared" si="8"/>
        <v>-4.5898894169905767E-4</v>
      </c>
      <c r="G47" s="20">
        <f t="shared" si="5"/>
        <v>-0.45898894169905768</v>
      </c>
      <c r="H47" s="10">
        <f t="shared" si="9"/>
        <v>3.8747415580006341E-5</v>
      </c>
      <c r="I47" s="8">
        <f t="shared" si="6"/>
        <v>1.7322977193935785</v>
      </c>
      <c r="J47" s="8">
        <f t="shared" si="7"/>
        <v>10.003445881563966</v>
      </c>
    </row>
    <row r="48" spans="1:10" x14ac:dyDescent="0.2">
      <c r="A48" s="8">
        <f t="shared" si="10"/>
        <v>2.5833333333333335</v>
      </c>
      <c r="B48" s="9">
        <f t="shared" si="2"/>
        <v>5.7215734284603927</v>
      </c>
      <c r="C48" s="9">
        <f t="shared" si="3"/>
        <v>48.368366436059823</v>
      </c>
      <c r="D48" s="48">
        <f t="shared" si="0"/>
        <v>5.7215734284603927</v>
      </c>
      <c r="E48" s="8">
        <f t="shared" si="4"/>
        <v>15.43505545662927</v>
      </c>
      <c r="F48" s="32">
        <f t="shared" si="8"/>
        <v>-4.5958007551634997E-4</v>
      </c>
      <c r="G48" s="20">
        <f t="shared" si="5"/>
        <v>-0.45958007551635</v>
      </c>
      <c r="H48" s="10">
        <f t="shared" si="9"/>
        <v>3.8814722907125212E-5</v>
      </c>
      <c r="I48" s="8">
        <f t="shared" si="6"/>
        <v>1.8504636938695604</v>
      </c>
      <c r="J48" s="8">
        <f t="shared" si="7"/>
        <v>10.32731117319222</v>
      </c>
    </row>
    <row r="49" spans="1:10" x14ac:dyDescent="0.2">
      <c r="A49" s="8">
        <f t="shared" si="10"/>
        <v>2.666666666666667</v>
      </c>
      <c r="B49" s="9">
        <f t="shared" si="2"/>
        <v>6.2949390633061952</v>
      </c>
      <c r="C49" s="9">
        <f t="shared" si="3"/>
        <v>51.515028618722575</v>
      </c>
      <c r="D49" s="48">
        <f t="shared" si="0"/>
        <v>6.2949390633061952</v>
      </c>
      <c r="E49" s="8">
        <f t="shared" si="4"/>
        <v>15.46335851198563</v>
      </c>
      <c r="F49" s="32">
        <f t="shared" si="8"/>
        <v>-4.6019137386193174E-4</v>
      </c>
      <c r="G49" s="20">
        <f t="shared" si="5"/>
        <v>-0.46019137386193171</v>
      </c>
      <c r="H49" s="10">
        <f t="shared" si="9"/>
        <v>3.8884162064697392E-5</v>
      </c>
      <c r="I49" s="8">
        <f t="shared" si="6"/>
        <v>1.9726005145719441</v>
      </c>
      <c r="J49" s="8">
        <f t="shared" si="7"/>
        <v>10.650199675347663</v>
      </c>
    </row>
    <row r="50" spans="1:10" x14ac:dyDescent="0.2">
      <c r="A50" s="8">
        <f t="shared" si="10"/>
        <v>2.7500000000000004</v>
      </c>
      <c r="B50" s="9">
        <f t="shared" si="2"/>
        <v>6.9055427532438145</v>
      </c>
      <c r="C50" s="9">
        <f t="shared" si="3"/>
        <v>54.758406449015254</v>
      </c>
      <c r="D50" s="48">
        <f t="shared" si="0"/>
        <v>6.9055427532438145</v>
      </c>
      <c r="E50" s="8">
        <f t="shared" si="4"/>
        <v>15.492531488601339</v>
      </c>
      <c r="F50" s="32">
        <f t="shared" si="8"/>
        <v>-4.6082284586288538E-4</v>
      </c>
      <c r="G50" s="20">
        <f t="shared" si="5"/>
        <v>-0.46082284586288536</v>
      </c>
      <c r="H50" s="10">
        <f t="shared" si="9"/>
        <v>3.8955725570117289E-5</v>
      </c>
      <c r="I50" s="8">
        <f t="shared" ref="I50:I113" si="11">(I49+dp_dy*(1+EXP(-(ABS(E49)-displ)/9*sharpness))^(-alpha)/(H49*rho))*COS(H49*time_step*3600)+J49*SIN(H49*time_step*3600)-dp_dy*(1+EXP(-(ABS(E49)-displ)/9*sharpness))^(-alpha)/(H49*rho)</f>
        <v>2.0987165437620909</v>
      </c>
      <c r="J50" s="8">
        <f t="shared" ref="J50:J113" si="12">-(I49+dp_dy*(1+EXP(-(ABS(E49)-displ)/9*sharpness))^(-alpha)/(H49*rho))*SIN(H49*time_step*3600)+J49*COS(H49*time_step*3600)</f>
        <v>10.972073996907993</v>
      </c>
    </row>
    <row r="51" spans="1:10" x14ac:dyDescent="0.2">
      <c r="A51" s="8">
        <f t="shared" si="10"/>
        <v>2.8333333333333339</v>
      </c>
      <c r="B51" s="9">
        <f t="shared" si="2"/>
        <v>7.5545795358482239</v>
      </c>
      <c r="C51" s="9">
        <f t="shared" si="3"/>
        <v>58.098189986771906</v>
      </c>
      <c r="D51" s="48">
        <f t="shared" si="0"/>
        <v>7.5545795358482239</v>
      </c>
      <c r="E51" s="8">
        <f t="shared" si="4"/>
        <v>15.522571598679946</v>
      </c>
      <c r="F51" s="32">
        <f t="shared" si="8"/>
        <v>-4.6147450034062475E-4</v>
      </c>
      <c r="G51" s="20">
        <f t="shared" si="5"/>
        <v>-0.4614745003406247</v>
      </c>
      <c r="H51" s="10">
        <f t="shared" si="9"/>
        <v>3.9029405664982022E-5</v>
      </c>
      <c r="I51" s="8">
        <f t="shared" si="11"/>
        <v>2.2288202347225337</v>
      </c>
      <c r="J51" s="8">
        <f t="shared" si="12"/>
        <v>11.292896173375414</v>
      </c>
    </row>
    <row r="52" spans="1:10" x14ac:dyDescent="0.2">
      <c r="A52" s="8">
        <f t="shared" si="10"/>
        <v>2.9166666666666674</v>
      </c>
      <c r="B52" s="9">
        <f t="shared" si="2"/>
        <v>8.2432469959674002</v>
      </c>
      <c r="C52" s="9">
        <f t="shared" si="3"/>
        <v>61.534057814309961</v>
      </c>
      <c r="D52" s="48">
        <f t="shared" si="0"/>
        <v>8.2432469959674002</v>
      </c>
      <c r="E52" s="8">
        <f t="shared" si="4"/>
        <v>15.553475951189005</v>
      </c>
      <c r="F52" s="32">
        <f t="shared" si="8"/>
        <v>-4.6214634574875084E-4</v>
      </c>
      <c r="G52" s="20">
        <f t="shared" si="5"/>
        <v>-0.46214634574875085</v>
      </c>
      <c r="H52" s="10">
        <f t="shared" si="9"/>
        <v>3.9105194311479517E-5</v>
      </c>
      <c r="I52" s="8">
        <f t="shared" si="11"/>
        <v>2.3629201139747771</v>
      </c>
      <c r="J52" s="8">
        <f t="shared" si="12"/>
        <v>11.612627651017714</v>
      </c>
    </row>
    <row r="53" spans="1:10" x14ac:dyDescent="0.2">
      <c r="A53" s="8">
        <f t="shared" si="10"/>
        <v>3.0000000000000009</v>
      </c>
      <c r="B53" s="9">
        <f t="shared" si="2"/>
        <v>8.9727452849451161</v>
      </c>
      <c r="C53" s="9">
        <f t="shared" si="3"/>
        <v>65.065676857312795</v>
      </c>
      <c r="D53" s="48">
        <f t="shared" si="0"/>
        <v>8.9727452849451161</v>
      </c>
      <c r="E53" s="8">
        <f t="shared" si="4"/>
        <v>15.585241550248989</v>
      </c>
      <c r="F53" s="32">
        <f t="shared" si="8"/>
        <v>-4.6283839010861759E-4</v>
      </c>
      <c r="G53" s="20">
        <f t="shared" si="5"/>
        <v>-0.4628383901086176</v>
      </c>
      <c r="H53" s="10">
        <f t="shared" si="9"/>
        <v>3.9183083188688056E-5</v>
      </c>
      <c r="I53" s="8">
        <f t="shared" si="11"/>
        <v>2.5010247628855247</v>
      </c>
      <c r="J53" s="8">
        <f t="shared" si="12"/>
        <v>11.931229271258813</v>
      </c>
    </row>
    <row r="54" spans="1:10" x14ac:dyDescent="0.2">
      <c r="A54" s="8">
        <f t="shared" si="10"/>
        <v>3.0833333333333344</v>
      </c>
      <c r="B54" s="9">
        <f t="shared" si="2"/>
        <v>9.7442771342329166</v>
      </c>
      <c r="C54" s="9">
        <f t="shared" si="3"/>
        <v>68.692702201068869</v>
      </c>
      <c r="D54" s="48">
        <f t="shared" si="0"/>
        <v>9.7442771342329166</v>
      </c>
      <c r="E54" s="8">
        <f t="shared" si="4"/>
        <v>15.617865293480419</v>
      </c>
      <c r="F54" s="32">
        <f t="shared" si="8"/>
        <v>-4.6355064094258733E-4</v>
      </c>
      <c r="G54" s="20">
        <f t="shared" si="5"/>
        <v>-0.4635506409425873</v>
      </c>
      <c r="H54" s="10">
        <f t="shared" si="9"/>
        <v>3.9263063688789377E-5</v>
      </c>
      <c r="I54" s="8">
        <f t="shared" si="11"/>
        <v>2.6431427986573972</v>
      </c>
      <c r="J54" s="8">
        <f t="shared" si="12"/>
        <v>12.248661255332387</v>
      </c>
    </row>
    <row r="55" spans="1:10" x14ac:dyDescent="0.2">
      <c r="A55" s="8">
        <f t="shared" si="10"/>
        <v>3.1666666666666679</v>
      </c>
      <c r="B55" s="9">
        <f t="shared" si="2"/>
        <v>10.559047863206763</v>
      </c>
      <c r="C55" s="9">
        <f t="shared" si="3"/>
        <v>72.414776902147693</v>
      </c>
      <c r="D55" s="48">
        <f t="shared" si="0"/>
        <v>10.559047863206763</v>
      </c>
      <c r="E55" s="8">
        <f t="shared" si="4"/>
        <v>15.651343970309966</v>
      </c>
      <c r="F55" s="32">
        <f t="shared" si="8"/>
        <v>-4.6428310520494801E-4</v>
      </c>
      <c r="G55" s="20">
        <f t="shared" si="5"/>
        <v>-0.46428310520494803</v>
      </c>
      <c r="H55" s="10">
        <f t="shared" si="9"/>
        <v>3.9345126913198047E-5</v>
      </c>
      <c r="I55" s="8">
        <f t="shared" si="11"/>
        <v>2.7892828547002857</v>
      </c>
      <c r="J55" s="8">
        <f t="shared" si="12"/>
        <v>12.564883189212635</v>
      </c>
    </row>
    <row r="56" spans="1:10" x14ac:dyDescent="0.2">
      <c r="A56" s="8">
        <f t="shared" si="10"/>
        <v>3.2500000000000013</v>
      </c>
      <c r="B56" s="9">
        <f t="shared" si="2"/>
        <v>11.418265381001396</v>
      </c>
      <c r="C56" s="9">
        <f t="shared" si="3"/>
        <v>76.231531795599153</v>
      </c>
      <c r="D56" s="48">
        <f t="shared" si="0"/>
        <v>11.418265381001396</v>
      </c>
      <c r="E56" s="8">
        <f t="shared" si="4"/>
        <v>15.685674260236294</v>
      </c>
      <c r="F56" s="32">
        <f t="shared" si="8"/>
        <v>-4.6503578921047094E-4</v>
      </c>
      <c r="G56" s="20">
        <f t="shared" si="5"/>
        <v>-0.46503578921047095</v>
      </c>
      <c r="H56" s="10">
        <f t="shared" si="9"/>
        <v>3.942926366860969E-5</v>
      </c>
      <c r="I56" s="8">
        <f t="shared" si="11"/>
        <v>2.9394535603796967</v>
      </c>
      <c r="J56" s="8">
        <f t="shared" si="12"/>
        <v>12.879854008836814</v>
      </c>
    </row>
    <row r="57" spans="1:10" x14ac:dyDescent="0.2">
      <c r="A57" s="8">
        <f t="shared" si="10"/>
        <v>3.3333333333333348</v>
      </c>
      <c r="B57" s="9">
        <f t="shared" si="2"/>
        <v>12.323140182175434</v>
      </c>
      <c r="C57" s="9">
        <f t="shared" si="3"/>
        <v>80.142585297764981</v>
      </c>
      <c r="D57" s="48">
        <f t="shared" si="0"/>
        <v>12.323140182175434</v>
      </c>
      <c r="E57" s="8">
        <f t="shared" si="4"/>
        <v>15.720852731056377</v>
      </c>
      <c r="F57" s="32">
        <f t="shared" si="8"/>
        <v>-4.6580869856058672E-4</v>
      </c>
      <c r="G57" s="20">
        <f t="shared" si="5"/>
        <v>-0.46580869856058671</v>
      </c>
      <c r="H57" s="10">
        <f t="shared" si="9"/>
        <v>3.9515464462970726E-5</v>
      </c>
      <c r="I57" s="8">
        <f t="shared" si="11"/>
        <v>3.0936635201386338</v>
      </c>
      <c r="J57" s="8">
        <f t="shared" si="12"/>
        <v>13.193531985634682</v>
      </c>
    </row>
    <row r="58" spans="1:10" x14ac:dyDescent="0.2">
      <c r="A58" s="8">
        <f t="shared" si="10"/>
        <v>3.4166666666666683</v>
      </c>
      <c r="B58" s="9">
        <f t="shared" si="2"/>
        <v>13.27488533601851</v>
      </c>
      <c r="C58" s="9">
        <f t="shared" si="3"/>
        <v>84.147543204797202</v>
      </c>
      <c r="D58" s="48">
        <f t="shared" si="0"/>
        <v>13.27488533601851</v>
      </c>
      <c r="E58" s="8">
        <f t="shared" si="4"/>
        <v>15.756875837053315</v>
      </c>
      <c r="F58" s="32">
        <f t="shared" si="8"/>
        <v>-4.6660183806715243E-4</v>
      </c>
      <c r="G58" s="20">
        <f t="shared" si="5"/>
        <v>-0.46660183806715244</v>
      </c>
      <c r="H58" s="10">
        <f t="shared" si="9"/>
        <v>3.9603719501372835E-5</v>
      </c>
      <c r="I58" s="8">
        <f t="shared" si="11"/>
        <v>3.2519212919896638</v>
      </c>
      <c r="J58" s="8">
        <f t="shared" si="12"/>
        <v>13.505874712380557</v>
      </c>
    </row>
    <row r="59" spans="1:10" x14ac:dyDescent="0.2">
      <c r="A59" s="8">
        <f t="shared" si="10"/>
        <v>3.5000000000000018</v>
      </c>
      <c r="B59" s="9">
        <f t="shared" si="2"/>
        <v>14.274716469311091</v>
      </c>
      <c r="C59" s="9">
        <f t="shared" si="3"/>
        <v>88.245998486983126</v>
      </c>
      <c r="D59" s="48">
        <f t="shared" si="0"/>
        <v>14.274716469311091</v>
      </c>
      <c r="E59" s="8">
        <f t="shared" si="4"/>
        <v>15.79373991714631</v>
      </c>
      <c r="F59" s="32">
        <f t="shared" si="8"/>
        <v>-4.6741521167379378E-4</v>
      </c>
      <c r="G59" s="20">
        <f t="shared" si="5"/>
        <v>-0.46741521167379374</v>
      </c>
      <c r="H59" s="10">
        <f t="shared" si="9"/>
        <v>3.9694018681874613E-5</v>
      </c>
      <c r="I59" s="8">
        <f t="shared" si="11"/>
        <v>3.4142353653742745</v>
      </c>
      <c r="J59" s="8">
        <f t="shared" si="12"/>
        <v>13.816839089384244</v>
      </c>
    </row>
    <row r="60" spans="1:10" x14ac:dyDescent="0.2">
      <c r="A60" s="8">
        <f t="shared" si="10"/>
        <v>3.5833333333333353</v>
      </c>
      <c r="B60" s="9">
        <f t="shared" si="2"/>
        <v>15.323851742346998</v>
      </c>
      <c r="C60" s="9">
        <f t="shared" si="3"/>
        <v>92.437531078979376</v>
      </c>
      <c r="D60" s="48">
        <f t="shared" si="0"/>
        <v>15.323851742346998</v>
      </c>
      <c r="E60" s="8">
        <f t="shared" si="4"/>
        <v>15.831441193003908</v>
      </c>
      <c r="F60" s="32">
        <f t="shared" si="8"/>
        <v>-4.6824882237479391E-4</v>
      </c>
      <c r="G60" s="20">
        <f t="shared" si="5"/>
        <v>-0.46824882237479393</v>
      </c>
      <c r="H60" s="10">
        <f t="shared" si="9"/>
        <v>3.9786351591253983E-5</v>
      </c>
      <c r="I60" s="8">
        <f t="shared" si="11"/>
        <v>3.580614138386661</v>
      </c>
      <c r="J60" s="8">
        <f t="shared" si="12"/>
        <v>14.126381311037639</v>
      </c>
    </row>
    <row r="61" spans="1:10" x14ac:dyDescent="0.2">
      <c r="A61" s="8">
        <f t="shared" si="10"/>
        <v>3.6666666666666687</v>
      </c>
      <c r="B61" s="9">
        <f t="shared" si="2"/>
        <v>16.423511818027059</v>
      </c>
      <c r="C61" s="9">
        <f t="shared" si="3"/>
        <v>96.721707666067175</v>
      </c>
      <c r="D61" s="48">
        <f t="shared" si="0"/>
        <v>16.423511818027059</v>
      </c>
      <c r="E61" s="8">
        <f t="shared" si="4"/>
        <v>15.869975767121472</v>
      </c>
      <c r="F61" s="32">
        <f t="shared" si="8"/>
        <v>-4.6910267213151266E-4</v>
      </c>
      <c r="G61" s="20">
        <f t="shared" si="5"/>
        <v>-0.46910267213151263</v>
      </c>
      <c r="H61" s="10">
        <f t="shared" si="9"/>
        <v>3.9880707500694435E-5</v>
      </c>
      <c r="I61" s="8">
        <f t="shared" si="11"/>
        <v>3.7510658943595523</v>
      </c>
      <c r="J61" s="8">
        <f t="shared" si="12"/>
        <v>14.434456852734403</v>
      </c>
    </row>
    <row r="62" spans="1:10" x14ac:dyDescent="0.2">
      <c r="A62" s="8">
        <f t="shared" si="10"/>
        <v>3.7500000000000022</v>
      </c>
      <c r="B62" s="9">
        <f t="shared" si="2"/>
        <v>17.57491982383257</v>
      </c>
      <c r="C62" s="9">
        <f t="shared" si="3"/>
        <v>101.09808146654046</v>
      </c>
      <c r="D62" s="48">
        <f t="shared" si="0"/>
        <v>17.57491982383257</v>
      </c>
      <c r="E62" s="8">
        <f t="shared" si="4"/>
        <v>15.90933962086382</v>
      </c>
      <c r="F62" s="32">
        <f t="shared" si="8"/>
        <v>-4.6997676178631511E-4</v>
      </c>
      <c r="G62" s="20">
        <f t="shared" si="5"/>
        <v>-0.46997676178631509</v>
      </c>
      <c r="H62" s="10">
        <f t="shared" si="9"/>
        <v>3.9977075361408432E-5</v>
      </c>
      <c r="I62" s="8">
        <f t="shared" si="11"/>
        <v>3.9255987778099311</v>
      </c>
      <c r="J62" s="8">
        <f t="shared" si="12"/>
        <v>14.74102045818065</v>
      </c>
    </row>
    <row r="63" spans="1:10" x14ac:dyDescent="0.2">
      <c r="A63" s="8">
        <f t="shared" si="10"/>
        <v>3.8333333333333357</v>
      </c>
      <c r="B63" s="9">
        <f t="shared" si="2"/>
        <v>18.779301306486705</v>
      </c>
      <c r="C63" s="9">
        <f t="shared" si="3"/>
        <v>105.56619201034948</v>
      </c>
      <c r="D63" s="48">
        <f t="shared" si="0"/>
        <v>18.779301306486705</v>
      </c>
      <c r="E63" s="8">
        <f t="shared" si="4"/>
        <v>15.949528612474209</v>
      </c>
      <c r="F63" s="32">
        <f t="shared" si="8"/>
        <v>-4.7087109097398766E-4</v>
      </c>
      <c r="G63" s="20">
        <f t="shared" si="5"/>
        <v>-0.47087109097398766</v>
      </c>
      <c r="H63" s="10">
        <f t="shared" si="9"/>
        <v>4.0075443800201468E-5</v>
      </c>
      <c r="I63" s="8">
        <f t="shared" si="11"/>
        <v>4.1042207697428879</v>
      </c>
      <c r="J63" s="8">
        <f t="shared" si="12"/>
        <v>15.046026127115192</v>
      </c>
    </row>
    <row r="64" spans="1:10" x14ac:dyDescent="0.2">
      <c r="A64" s="8">
        <f t="shared" si="10"/>
        <v>3.9166666666666692</v>
      </c>
      <c r="B64" s="9">
        <f t="shared" si="2"/>
        <v>20.037884179109469</v>
      </c>
      <c r="C64" s="9">
        <f t="shared" si="3"/>
        <v>110.12556491412327</v>
      </c>
      <c r="D64" s="48">
        <f t="shared" si="0"/>
        <v>20.037884179109469</v>
      </c>
      <c r="E64" s="8">
        <f t="shared" si="4"/>
        <v>15.990538475050744</v>
      </c>
      <c r="F64" s="32">
        <f t="shared" si="8"/>
        <v>-4.7178565803062642E-4</v>
      </c>
      <c r="G64" s="20">
        <f t="shared" si="5"/>
        <v>-0.47178565803062639</v>
      </c>
      <c r="H64" s="10">
        <f t="shared" si="9"/>
        <v>4.0175801114980594E-5</v>
      </c>
      <c r="I64" s="8">
        <f t="shared" si="11"/>
        <v>4.286939662312232</v>
      </c>
      <c r="J64" s="8">
        <f t="shared" si="12"/>
        <v>15.349427103458472</v>
      </c>
    </row>
    <row r="65" spans="1:24" x14ac:dyDescent="0.2">
      <c r="A65" s="8">
        <f t="shared" si="10"/>
        <v>4.0000000000000027</v>
      </c>
      <c r="B65" s="9">
        <f t="shared" si="2"/>
        <v>21.351898660675324</v>
      </c>
      <c r="C65" s="9">
        <f t="shared" si="3"/>
        <v>114.77571165270416</v>
      </c>
      <c r="D65" s="48">
        <f t="shared" si="0"/>
        <v>21.351898660675324</v>
      </c>
      <c r="E65" s="8">
        <f t="shared" si="4"/>
        <v>16.032364814491437</v>
      </c>
      <c r="F65" s="32">
        <f t="shared" si="8"/>
        <v>-4.7272045989997914E-4</v>
      </c>
      <c r="G65" s="20">
        <f t="shared" si="5"/>
        <v>-0.47272045989997913</v>
      </c>
      <c r="H65" s="10">
        <f t="shared" si="9"/>
        <v>4.0278135270210909E-5</v>
      </c>
      <c r="I65" s="8">
        <f t="shared" si="11"/>
        <v>4.4737630328369313</v>
      </c>
      <c r="J65" s="8">
        <f t="shared" si="12"/>
        <v>15.651175863909863</v>
      </c>
    </row>
    <row r="66" spans="1:24" x14ac:dyDescent="0.2">
      <c r="A66" s="8">
        <f t="shared" si="10"/>
        <v>4.0833333333333357</v>
      </c>
      <c r="B66" s="9">
        <f t="shared" si="2"/>
        <v>22.722577207578283</v>
      </c>
      <c r="C66" s="9">
        <f t="shared" si="3"/>
        <v>119.5161293273319</v>
      </c>
      <c r="D66" s="48">
        <f t="shared" si="0"/>
        <v>22.722577207578283</v>
      </c>
      <c r="E66" s="8">
        <f t="shared" si="4"/>
        <v>16.075003107409081</v>
      </c>
      <c r="F66" s="32">
        <f t="shared" si="8"/>
        <v>-4.7367549203722797E-4</v>
      </c>
      <c r="G66" s="20">
        <f t="shared" si="5"/>
        <v>-0.47367549203722797</v>
      </c>
      <c r="H66" s="10">
        <f t="shared" si="9"/>
        <v>4.038243389232415E-5</v>
      </c>
      <c r="I66" s="8">
        <f t="shared" si="11"/>
        <v>4.6646982171728872</v>
      </c>
      <c r="J66" s="8">
        <f t="shared" si="12"/>
        <v>15.951224107013649</v>
      </c>
      <c r="U66" s="21"/>
      <c r="V66" s="30" t="s">
        <v>33</v>
      </c>
      <c r="W66" s="33"/>
      <c r="X66" s="22"/>
    </row>
    <row r="67" spans="1:24" x14ac:dyDescent="0.2">
      <c r="A67" s="8">
        <f t="shared" si="10"/>
        <v>4.1666666666666687</v>
      </c>
      <c r="B67" s="9">
        <f t="shared" si="2"/>
        <v>24.151154437112208</v>
      </c>
      <c r="C67" s="9">
        <f t="shared" si="3"/>
        <v>124.34630043061985</v>
      </c>
      <c r="D67" s="48">
        <f t="shared" si="0"/>
        <v>24.151154437112208</v>
      </c>
      <c r="E67" s="8">
        <f t="shared" si="4"/>
        <v>16.118448699017314</v>
      </c>
      <c r="F67" s="32">
        <f t="shared" si="8"/>
        <v>-4.7465074831019193E-4</v>
      </c>
      <c r="G67" s="20">
        <f t="shared" si="5"/>
        <v>-0.47465074831019194</v>
      </c>
      <c r="H67" s="10">
        <f t="shared" si="9"/>
        <v>4.0488684265083284E-5</v>
      </c>
      <c r="I67" s="8">
        <f t="shared" si="11"/>
        <v>4.8597522824400308</v>
      </c>
      <c r="J67" s="8">
        <f t="shared" si="12"/>
        <v>16.249522742714561</v>
      </c>
      <c r="U67" s="23"/>
      <c r="V67" s="24" t="s">
        <v>26</v>
      </c>
      <c r="W67" s="24" t="s">
        <v>27</v>
      </c>
      <c r="X67" s="27"/>
    </row>
    <row r="68" spans="1:24" x14ac:dyDescent="0.2">
      <c r="A68" s="8">
        <f t="shared" si="10"/>
        <v>4.2500000000000018</v>
      </c>
      <c r="B68" s="9">
        <f t="shared" si="2"/>
        <v>25.638867042672231</v>
      </c>
      <c r="C68" s="9">
        <f t="shared" si="3"/>
        <v>129.26569260847427</v>
      </c>
      <c r="D68" s="48">
        <f t="shared" si="0"/>
        <v>25.638867042672231</v>
      </c>
      <c r="E68" s="8">
        <f t="shared" si="4"/>
        <v>16.162696800989167</v>
      </c>
      <c r="F68" s="32">
        <f t="shared" si="8"/>
        <v>-4.7564622089794716E-4</v>
      </c>
      <c r="G68" s="20">
        <f t="shared" si="5"/>
        <v>-0.47564622089794717</v>
      </c>
      <c r="H68" s="10">
        <f t="shared" si="9"/>
        <v>4.0596873324907395E-5</v>
      </c>
      <c r="I68" s="8">
        <f t="shared" si="11"/>
        <v>5.0589319991053046</v>
      </c>
      <c r="J68" s="8">
        <f t="shared" si="12"/>
        <v>16.54602188242432</v>
      </c>
      <c r="U68" s="23"/>
      <c r="V68" s="25">
        <v>50</v>
      </c>
      <c r="W68" s="25">
        <v>1</v>
      </c>
      <c r="X68" s="27"/>
    </row>
    <row r="69" spans="1:24" x14ac:dyDescent="0.2">
      <c r="A69" s="8">
        <f t="shared" si="10"/>
        <v>4.3333333333333348</v>
      </c>
      <c r="B69" s="9">
        <f t="shared" si="2"/>
        <v>27.186953700484761</v>
      </c>
      <c r="C69" s="9">
        <f t="shared" si="3"/>
        <v>134.27375841911356</v>
      </c>
      <c r="D69" s="48">
        <f t="shared" si="0"/>
        <v>27.186953700484761</v>
      </c>
      <c r="E69" s="8">
        <f t="shared" si="4"/>
        <v>16.207742489289547</v>
      </c>
      <c r="F69" s="32">
        <f t="shared" si="8"/>
        <v>-4.7666190018684355E-4</v>
      </c>
      <c r="G69" s="20">
        <f t="shared" si="5"/>
        <v>-0.47666190018684351</v>
      </c>
      <c r="H69" s="10">
        <f t="shared" si="9"/>
        <v>4.0706987656161174E-5</v>
      </c>
      <c r="I69" s="8">
        <f t="shared" si="11"/>
        <v>5.2622438124226285</v>
      </c>
      <c r="J69" s="8">
        <f t="shared" si="12"/>
        <v>16.84067082962126</v>
      </c>
      <c r="U69" s="23"/>
      <c r="V69" s="26"/>
      <c r="W69" s="26"/>
      <c r="X69" s="27"/>
    </row>
    <row r="70" spans="1:24" x14ac:dyDescent="0.2">
      <c r="A70" s="8">
        <f t="shared" si="10"/>
        <v>4.4166666666666679</v>
      </c>
      <c r="B70" s="9">
        <f t="shared" si="2"/>
        <v>28.796654967673177</v>
      </c>
      <c r="C70" s="9">
        <f t="shared" si="3"/>
        <v>139.36993508934972</v>
      </c>
      <c r="D70" s="48">
        <f t="shared" si="0"/>
        <v>28.796654967673177</v>
      </c>
      <c r="E70" s="8">
        <f t="shared" si="4"/>
        <v>16.25358070198304</v>
      </c>
      <c r="F70" s="32">
        <f t="shared" si="8"/>
        <v>-4.7769777466391761E-4</v>
      </c>
      <c r="G70" s="20">
        <f t="shared" si="5"/>
        <v>-0.47769777466391761</v>
      </c>
      <c r="H70" s="10">
        <f t="shared" si="9"/>
        <v>4.0819013486413338E-5</v>
      </c>
      <c r="I70" s="8">
        <f t="shared" si="11"/>
        <v>5.4696938132315474</v>
      </c>
      <c r="J70" s="8">
        <f t="shared" si="12"/>
        <v>17.133418071005654</v>
      </c>
      <c r="U70" s="23"/>
      <c r="V70" s="26"/>
      <c r="W70" s="26"/>
      <c r="X70" s="27"/>
    </row>
    <row r="71" spans="1:24" ht="15.75" x14ac:dyDescent="0.25">
      <c r="A71" s="8">
        <f t="shared" si="10"/>
        <v>4.5000000000000009</v>
      </c>
      <c r="B71" s="9">
        <f t="shared" si="2"/>
        <v>30.469213171467182</v>
      </c>
      <c r="C71" s="9">
        <f t="shared" si="3"/>
        <v>144.55364426830292</v>
      </c>
      <c r="D71" s="48">
        <f t="shared" si="0"/>
        <v>30.469213171467182</v>
      </c>
      <c r="E71" s="8">
        <f t="shared" si="4"/>
        <v>16.300206237018713</v>
      </c>
      <c r="F71" s="32">
        <f t="shared" si="8"/>
        <v>-4.7875383080768784E-4</v>
      </c>
      <c r="G71" s="20">
        <f t="shared" si="5"/>
        <v>-0.47875383080768785</v>
      </c>
      <c r="H71" s="10">
        <f t="shared" si="9"/>
        <v>4.0932936681669044E-5</v>
      </c>
      <c r="I71" s="8">
        <f t="shared" si="11"/>
        <v>5.6812877081168836</v>
      </c>
      <c r="J71" s="8">
        <f t="shared" si="12"/>
        <v>17.424211268233943</v>
      </c>
      <c r="U71" s="36" t="s">
        <v>36</v>
      </c>
      <c r="V71" s="35" t="s">
        <v>35</v>
      </c>
      <c r="W71" s="26"/>
      <c r="X71" s="39" t="s">
        <v>29</v>
      </c>
    </row>
    <row r="72" spans="1:24" x14ac:dyDescent="0.2">
      <c r="A72" s="8">
        <f t="shared" si="10"/>
        <v>4.5833333333333339</v>
      </c>
      <c r="B72" s="9">
        <f t="shared" si="2"/>
        <v>32.2058722893644</v>
      </c>
      <c r="C72" s="9">
        <f t="shared" si="3"/>
        <v>149.82429177872683</v>
      </c>
      <c r="D72" s="48">
        <f t="shared" si="0"/>
        <v>32.2058722893644</v>
      </c>
      <c r="E72" s="8">
        <f t="shared" si="4"/>
        <v>16.34761374999335</v>
      </c>
      <c r="F72" s="32">
        <f t="shared" si="8"/>
        <v>-4.7983005297633376E-4</v>
      </c>
      <c r="G72" s="20">
        <f t="shared" si="5"/>
        <v>-0.47983005297633374</v>
      </c>
      <c r="H72" s="10">
        <f t="shared" si="9"/>
        <v>4.104874274158051E-5</v>
      </c>
      <c r="I72" s="8">
        <f t="shared" si="11"/>
        <v>5.8970307889324616</v>
      </c>
      <c r="J72" s="8">
        <f t="shared" si="12"/>
        <v>17.712997250255661</v>
      </c>
      <c r="U72" s="23">
        <v>-45</v>
      </c>
      <c r="V72" s="37">
        <f>(1+EXP(-(U72-displ)/9*sharpness))^(-alpha)</f>
        <v>5.0778437933203168E-3</v>
      </c>
      <c r="W72" s="26"/>
      <c r="X72" s="40">
        <f>V72*$D$4</f>
        <v>-1.828023765595314E-2</v>
      </c>
    </row>
    <row r="73" spans="1:24" x14ac:dyDescent="0.2">
      <c r="A73" s="8">
        <f t="shared" si="10"/>
        <v>4.666666666666667</v>
      </c>
      <c r="B73" s="9">
        <f t="shared" si="2"/>
        <v>34.007877820054475</v>
      </c>
      <c r="C73" s="9">
        <f t="shared" si="3"/>
        <v>155.18126736612803</v>
      </c>
      <c r="D73" s="48">
        <f t="shared" si="0"/>
        <v>34.007877820054475</v>
      </c>
      <c r="E73" s="8">
        <f t="shared" si="4"/>
        <v>16.395797751894872</v>
      </c>
      <c r="F73" s="32">
        <f t="shared" si="8"/>
        <v>-4.8092642329325359E-4</v>
      </c>
      <c r="G73" s="20">
        <f t="shared" si="5"/>
        <v>-0.48092642329325358</v>
      </c>
      <c r="H73" s="10">
        <f t="shared" si="9"/>
        <v>4.1166416794641212E-5</v>
      </c>
      <c r="I73" s="8">
        <f t="shared" si="11"/>
        <v>6.1169279016926161</v>
      </c>
      <c r="J73" s="8">
        <f t="shared" si="12"/>
        <v>17.999722006277402</v>
      </c>
      <c r="U73" s="23">
        <f>U72+9</f>
        <v>-36</v>
      </c>
      <c r="V73" s="37">
        <f t="shared" ref="V73:V87" si="13">(1+EXP(-(U73-displ)/9*sharpness))^(-alpha)</f>
        <v>8.3444615365500519E-3</v>
      </c>
      <c r="W73" s="26"/>
      <c r="X73" s="40">
        <f t="shared" ref="X73:X87" si="14">V73*$D$4</f>
        <v>-3.0040061531580186E-2</v>
      </c>
    </row>
    <row r="74" spans="1:24" x14ac:dyDescent="0.2">
      <c r="A74" s="8">
        <f t="shared" si="10"/>
        <v>4.75</v>
      </c>
      <c r="B74" s="9">
        <f t="shared" si="2"/>
        <v>35.876476644915932</v>
      </c>
      <c r="C74" s="9">
        <f t="shared" si="3"/>
        <v>160.62394444587207</v>
      </c>
      <c r="D74" s="48">
        <f t="shared" si="0"/>
        <v>35.876476644915932</v>
      </c>
      <c r="E74" s="8">
        <f t="shared" si="4"/>
        <v>16.44475260682767</v>
      </c>
      <c r="F74" s="32">
        <f t="shared" si="8"/>
        <v>-4.8204292153000136E-4</v>
      </c>
      <c r="G74" s="20">
        <f t="shared" si="5"/>
        <v>-0.48204292153000139</v>
      </c>
      <c r="H74" s="10">
        <f t="shared" si="9"/>
        <v>4.1285943593368699E-5</v>
      </c>
      <c r="I74" s="8">
        <f t="shared" si="11"/>
        <v>6.3409834148360034</v>
      </c>
      <c r="J74" s="8">
        <f t="shared" si="12"/>
        <v>18.28433067937868</v>
      </c>
      <c r="U74" s="23">
        <f t="shared" ref="U74:U87" si="15">U73+9</f>
        <v>-27</v>
      </c>
      <c r="V74" s="37">
        <f t="shared" si="13"/>
        <v>1.3683618657050386E-2</v>
      </c>
      <c r="W74" s="26"/>
      <c r="X74" s="40">
        <f t="shared" si="14"/>
        <v>-4.9261027165381388E-2</v>
      </c>
    </row>
    <row r="75" spans="1:24" x14ac:dyDescent="0.2">
      <c r="A75" s="8">
        <f t="shared" si="10"/>
        <v>4.833333333333333</v>
      </c>
      <c r="B75" s="9">
        <f t="shared" si="2"/>
        <v>37.812916879899099</v>
      </c>
      <c r="C75" s="9">
        <f t="shared" si="3"/>
        <v>166.15167984847571</v>
      </c>
      <c r="D75" s="48">
        <f t="shared" si="0"/>
        <v>37.812916879899099</v>
      </c>
      <c r="E75" s="8">
        <f t="shared" si="4"/>
        <v>16.494472529721588</v>
      </c>
      <c r="F75" s="32">
        <f t="shared" si="8"/>
        <v>-4.8317952498660852E-4</v>
      </c>
      <c r="G75" s="20">
        <f t="shared" si="5"/>
        <v>-0.48317952498660849</v>
      </c>
      <c r="H75" s="10">
        <f t="shared" si="9"/>
        <v>4.1407307509481046E-5</v>
      </c>
      <c r="I75" s="8">
        <f t="shared" si="11"/>
        <v>6.569201186866966</v>
      </c>
      <c r="J75" s="8">
        <f t="shared" si="12"/>
        <v>18.566767560805189</v>
      </c>
      <c r="U75" s="23">
        <f t="shared" si="15"/>
        <v>-18</v>
      </c>
      <c r="V75" s="37">
        <f t="shared" si="13"/>
        <v>2.2361969193544173E-2</v>
      </c>
      <c r="W75" s="26"/>
      <c r="X75" s="40">
        <f t="shared" si="14"/>
        <v>-8.0503089096759017E-2</v>
      </c>
    </row>
    <row r="76" spans="1:24" x14ac:dyDescent="0.2">
      <c r="A76" s="8">
        <f t="shared" si="10"/>
        <v>4.9166666666666661</v>
      </c>
      <c r="B76" s="9">
        <f t="shared" si="2"/>
        <v>39.818447717608471</v>
      </c>
      <c r="C76" s="9">
        <f t="shared" si="3"/>
        <v>171.76381356329202</v>
      </c>
      <c r="D76" s="48">
        <f t="shared" si="0"/>
        <v>39.818447717608471</v>
      </c>
      <c r="E76" s="8">
        <f t="shared" si="4"/>
        <v>16.54495158402646</v>
      </c>
      <c r="F76" s="32">
        <f t="shared" si="8"/>
        <v>-4.8433620836929402E-4</v>
      </c>
      <c r="G76" s="20">
        <f t="shared" si="5"/>
        <v>-0.48433620836929397</v>
      </c>
      <c r="H76" s="10">
        <f t="shared" si="9"/>
        <v>4.1530492529072584E-5</v>
      </c>
      <c r="I76" s="8">
        <f t="shared" si="11"/>
        <v>6.8015845333806944</v>
      </c>
      <c r="J76" s="8">
        <f t="shared" si="12"/>
        <v>18.846976084965377</v>
      </c>
      <c r="U76" s="23">
        <f t="shared" si="15"/>
        <v>-9</v>
      </c>
      <c r="V76" s="37">
        <f t="shared" si="13"/>
        <v>3.6341460146782384E-2</v>
      </c>
      <c r="W76" s="26"/>
      <c r="X76" s="40">
        <f t="shared" si="14"/>
        <v>-0.13082925652841659</v>
      </c>
    </row>
    <row r="77" spans="1:24" x14ac:dyDescent="0.2">
      <c r="A77" s="8">
        <f t="shared" si="10"/>
        <v>4.9999999999999991</v>
      </c>
      <c r="B77" s="9">
        <f t="shared" si="2"/>
        <v>41.894319259401286</v>
      </c>
      <c r="C77" s="9">
        <f t="shared" si="3"/>
        <v>177.45966848080312</v>
      </c>
      <c r="D77" s="48">
        <f t="shared" si="0"/>
        <v>41.894319259401286</v>
      </c>
      <c r="E77" s="8">
        <f t="shared" si="4"/>
        <v>16.596183679394159</v>
      </c>
      <c r="F77" s="32">
        <f t="shared" si="8"/>
        <v>-4.855129436655737E-4</v>
      </c>
      <c r="G77" s="20">
        <f t="shared" si="5"/>
        <v>-0.48551294366557374</v>
      </c>
      <c r="H77" s="10">
        <f t="shared" si="9"/>
        <v>4.1655482247794425E-5</v>
      </c>
      <c r="I77" s="8">
        <f t="shared" si="11"/>
        <v>7.0381361934790689</v>
      </c>
      <c r="J77" s="8">
        <f t="shared" si="12"/>
        <v>19.124898825156816</v>
      </c>
      <c r="U77" s="23">
        <f t="shared" si="15"/>
        <v>0</v>
      </c>
      <c r="V77" s="37">
        <f t="shared" si="13"/>
        <v>5.8536902874367899E-2</v>
      </c>
      <c r="W77" s="26"/>
      <c r="X77" s="40">
        <f t="shared" si="14"/>
        <v>-0.21073285034772443</v>
      </c>
    </row>
    <row r="78" spans="1:24" x14ac:dyDescent="0.2">
      <c r="A78" s="8">
        <f t="shared" si="10"/>
        <v>5.0833333333333321</v>
      </c>
      <c r="B78" s="9">
        <f t="shared" si="2"/>
        <v>44.041782337320491</v>
      </c>
      <c r="C78" s="9">
        <f t="shared" si="3"/>
        <v>183.23855013374424</v>
      </c>
      <c r="D78" s="48">
        <f t="shared" si="0"/>
        <v>44.041782337320491</v>
      </c>
      <c r="E78" s="8">
        <f t="shared" si="4"/>
        <v>16.64816256935006</v>
      </c>
      <c r="F78" s="32">
        <f t="shared" si="8"/>
        <v>-4.8670970001678352E-4</v>
      </c>
      <c r="G78" s="20">
        <f t="shared" si="5"/>
        <v>-0.48670970001678349</v>
      </c>
      <c r="H78" s="10">
        <f t="shared" si="9"/>
        <v>4.1782259866045451E-5</v>
      </c>
      <c r="I78" s="8">
        <f t="shared" si="11"/>
        <v>7.2788582955852625</v>
      </c>
      <c r="J78" s="8">
        <f t="shared" si="12"/>
        <v>19.400477490049347</v>
      </c>
      <c r="U78" s="23">
        <f t="shared" si="15"/>
        <v>9</v>
      </c>
      <c r="V78" s="37">
        <f t="shared" si="13"/>
        <v>9.2980194522299817E-2</v>
      </c>
      <c r="W78" s="26"/>
      <c r="X78" s="40">
        <f t="shared" si="14"/>
        <v>-0.33472870028027935</v>
      </c>
    </row>
    <row r="79" spans="1:24" x14ac:dyDescent="0.2">
      <c r="A79" s="8">
        <f t="shared" si="10"/>
        <v>5.1666666666666652</v>
      </c>
      <c r="B79" s="9">
        <f t="shared" si="2"/>
        <v>46.262088325682726</v>
      </c>
      <c r="C79" s="9">
        <f t="shared" si="3"/>
        <v>189.09974643728961</v>
      </c>
      <c r="D79" s="48">
        <f t="shared" si="0"/>
        <v>46.262088325682726</v>
      </c>
      <c r="E79" s="8">
        <f t="shared" si="4"/>
        <v>16.700881848956158</v>
      </c>
      <c r="F79" s="32">
        <f t="shared" si="8"/>
        <v>-4.8792644358802863E-4</v>
      </c>
      <c r="G79" s="20">
        <f t="shared" si="5"/>
        <v>-0.48792644358802861</v>
      </c>
      <c r="H79" s="10">
        <f t="shared" si="9"/>
        <v>4.1910808184179793E-5</v>
      </c>
      <c r="I79" s="8">
        <f t="shared" si="11"/>
        <v>7.5237523226658993</v>
      </c>
      <c r="J79" s="8">
        <f t="shared" si="12"/>
        <v>19.673652920952485</v>
      </c>
      <c r="U79" s="23">
        <f t="shared" si="15"/>
        <v>18</v>
      </c>
      <c r="V79" s="37">
        <f t="shared" si="13"/>
        <v>0.14457775046587726</v>
      </c>
      <c r="W79" s="26"/>
      <c r="X79" s="40">
        <f t="shared" si="14"/>
        <v>-0.52047990167715819</v>
      </c>
    </row>
    <row r="80" spans="1:24" x14ac:dyDescent="0.2">
      <c r="A80" s="8">
        <f t="shared" si="10"/>
        <v>5.2499999999999982</v>
      </c>
      <c r="B80" s="9">
        <f t="shared" si="2"/>
        <v>48.556488942145648</v>
      </c>
      <c r="C80" s="9">
        <f t="shared" si="3"/>
        <v>195.04252742854021</v>
      </c>
      <c r="D80" s="48">
        <f t="shared" si="0"/>
        <v>48.556488942145648</v>
      </c>
      <c r="E80" s="8">
        <f t="shared" si="4"/>
        <v>16.754334952467808</v>
      </c>
      <c r="F80" s="32">
        <f t="shared" si="8"/>
        <v>-4.891631374355828E-4</v>
      </c>
      <c r="G80" s="20">
        <f t="shared" si="5"/>
        <v>-0.48916313743558276</v>
      </c>
      <c r="H80" s="10">
        <f t="shared" si="9"/>
        <v>4.2041109597736573E-5</v>
      </c>
      <c r="I80" s="8">
        <f t="shared" si="11"/>
        <v>7.7728190768707961</v>
      </c>
      <c r="J80" s="8">
        <f t="shared" si="12"/>
        <v>19.94436508989493</v>
      </c>
      <c r="U80" s="23">
        <f t="shared" si="15"/>
        <v>27</v>
      </c>
      <c r="V80" s="37">
        <f t="shared" si="13"/>
        <v>0.21792873238451507</v>
      </c>
      <c r="W80" s="26"/>
      <c r="X80" s="40">
        <f t="shared" si="14"/>
        <v>-0.78454343658425429</v>
      </c>
    </row>
    <row r="81" spans="1:24" x14ac:dyDescent="0.2">
      <c r="A81" s="8">
        <f t="shared" si="10"/>
        <v>5.3333333333333313</v>
      </c>
      <c r="B81" s="9">
        <f t="shared" si="2"/>
        <v>50.926236038081278</v>
      </c>
      <c r="C81" s="9">
        <f t="shared" si="3"/>
        <v>201.06614500556068</v>
      </c>
      <c r="D81" s="48">
        <f t="shared" ref="D81:D144" si="16">B81</f>
        <v>50.926236038081278</v>
      </c>
      <c r="E81" s="8">
        <f t="shared" si="4"/>
        <v>16.808515150986505</v>
      </c>
      <c r="F81" s="32">
        <f t="shared" si="8"/>
        <v>-4.9041974137175974E-4</v>
      </c>
      <c r="G81" s="20">
        <f t="shared" si="5"/>
        <v>-0.49041974137175975</v>
      </c>
      <c r="H81" s="10">
        <f t="shared" si="9"/>
        <v>4.2173146092698578E-5</v>
      </c>
      <c r="I81" s="8">
        <f t="shared" si="11"/>
        <v>8.0260586436011678</v>
      </c>
      <c r="J81" s="8">
        <f t="shared" si="12"/>
        <v>20.2125530985446</v>
      </c>
      <c r="U81" s="23">
        <f t="shared" si="15"/>
        <v>36</v>
      </c>
      <c r="V81" s="37">
        <f t="shared" si="13"/>
        <v>0.31479902333468435</v>
      </c>
      <c r="W81" s="26"/>
      <c r="X81" s="40">
        <f t="shared" si="14"/>
        <v>-1.1332764840048637</v>
      </c>
    </row>
    <row r="82" spans="1:24" x14ac:dyDescent="0.2">
      <c r="A82" s="8">
        <f t="shared" si="10"/>
        <v>5.4166666666666643</v>
      </c>
      <c r="B82" s="9">
        <f t="shared" ref="B82:B145" si="17">B81+((I81+dp_dy*(1+EXP(-(ABS(E81)-displ)/9*sharpness))^(-alpha)/(H81*rho))/H81*SIN(H81*time_step*3600)-J81/H81*COS(H81*time_step*3600)-dp_dy*(1+EXP(-(ABS(E81)-displ)/9*sharpness))^(-alpha)*time_step*3600/(H81*rho)+J81/H81)/1000</f>
        <v>53.37258137808535</v>
      </c>
      <c r="C82" s="9">
        <f t="shared" ref="C82:C145" si="18">C81+((I81+dp_dy*(1+EXP(-(ABS(E81)-displ)/9*sharpness))^(-alpha)/(H81*rho))/H81*COS(H81*time_step*3600)+J81/H81*SIN(H81*time_step*3600)-(I81+dp_dy*(1+EXP(-(ABS(E81)-displ)/9*sharpness))^(-alpha)/(H81*rho))/H81)/1000</f>
        <v>207.16983266622216</v>
      </c>
      <c r="D82" s="48">
        <f t="shared" si="16"/>
        <v>53.37258137808535</v>
      </c>
      <c r="E82" s="8">
        <f t="shared" ref="E82:E145" si="19">360*(init_km_from_eq+C82)/(2*PI()*6.37*10^3)</f>
        <v>16.863415550110837</v>
      </c>
      <c r="F82" s="32">
        <f t="shared" si="8"/>
        <v>-4.9169621182728631E-4</v>
      </c>
      <c r="G82" s="20">
        <f t="shared" ref="G82:G145" si="20">F82*10^5/100</f>
        <v>-0.49169621182728634</v>
      </c>
      <c r="H82" s="10">
        <f t="shared" si="9"/>
        <v>4.2306899240785728E-5</v>
      </c>
      <c r="I82" s="8">
        <f t="shared" si="11"/>
        <v>8.2834703550184443</v>
      </c>
      <c r="J82" s="8">
        <f t="shared" si="12"/>
        <v>20.478155177997877</v>
      </c>
      <c r="U82" s="23">
        <f t="shared" si="15"/>
        <v>45</v>
      </c>
      <c r="V82" s="37">
        <f t="shared" si="13"/>
        <v>0.43099866743180942</v>
      </c>
      <c r="W82" s="26"/>
      <c r="X82" s="40">
        <f t="shared" si="14"/>
        <v>-1.5515952027545139</v>
      </c>
    </row>
    <row r="83" spans="1:24" x14ac:dyDescent="0.2">
      <c r="A83" s="8">
        <f t="shared" si="10"/>
        <v>5.4999999999999973</v>
      </c>
      <c r="B83" s="9">
        <f t="shared" si="17"/>
        <v>55.896776408457242</v>
      </c>
      <c r="C83" s="9">
        <f t="shared" si="18"/>
        <v>213.3528052471159</v>
      </c>
      <c r="D83" s="48">
        <f t="shared" si="16"/>
        <v>55.896776408457242</v>
      </c>
      <c r="E83" s="8">
        <f t="shared" si="19"/>
        <v>16.919029087588122</v>
      </c>
      <c r="F83" s="32">
        <f t="shared" ref="F83:F146" si="21">dp_dy*(1+EXP(-(ABS(E82)-displ)/9*sharpness))^(-alpha)</f>
        <v>-4.9299250171120712E-4</v>
      </c>
      <c r="G83" s="20">
        <f t="shared" si="20"/>
        <v>-0.49299250171120712</v>
      </c>
      <c r="H83" s="10">
        <f t="shared" ref="H83:H146" si="22">2*7.292*10^(-5)*SIN(E83*PI()/180)</f>
        <v>4.2442350194790244E-5</v>
      </c>
      <c r="I83" s="8">
        <f t="shared" si="11"/>
        <v>8.545052753006857</v>
      </c>
      <c r="J83" s="8">
        <f t="shared" si="12"/>
        <v>20.741108689467247</v>
      </c>
      <c r="U83" s="23">
        <f t="shared" si="15"/>
        <v>54</v>
      </c>
      <c r="V83" s="37">
        <f t="shared" si="13"/>
        <v>0.55532805526236895</v>
      </c>
      <c r="W83" s="26"/>
      <c r="X83" s="40">
        <f t="shared" si="14"/>
        <v>-1.9991809989445282</v>
      </c>
    </row>
    <row r="84" spans="1:24" x14ac:dyDescent="0.2">
      <c r="A84" s="8">
        <f t="shared" si="10"/>
        <v>5.5833333333333304</v>
      </c>
      <c r="B84" s="9">
        <f t="shared" si="17"/>
        <v>58.500072014488673</v>
      </c>
      <c r="C84" s="9">
        <f t="shared" si="18"/>
        <v>219.61425866281246</v>
      </c>
      <c r="D84" s="48">
        <f t="shared" si="16"/>
        <v>58.500072014488673</v>
      </c>
      <c r="E84" s="8">
        <f t="shared" si="19"/>
        <v>16.975348530969157</v>
      </c>
      <c r="F84" s="32">
        <f t="shared" si="21"/>
        <v>-4.9430856026836322E-4</v>
      </c>
      <c r="G84" s="20">
        <f t="shared" si="20"/>
        <v>-0.49430856026836323</v>
      </c>
      <c r="H84" s="10">
        <f t="shared" si="22"/>
        <v>4.2579479683960155E-5</v>
      </c>
      <c r="I84" s="8">
        <f t="shared" si="11"/>
        <v>8.8108035516042165</v>
      </c>
      <c r="J84" s="8">
        <f t="shared" si="12"/>
        <v>21.001350125896774</v>
      </c>
      <c r="U84" s="23">
        <f t="shared" si="15"/>
        <v>63</v>
      </c>
      <c r="V84" s="37">
        <f t="shared" si="13"/>
        <v>0.67309617772223207</v>
      </c>
      <c r="W84" s="26"/>
      <c r="X84" s="40">
        <f t="shared" si="14"/>
        <v>-2.4231462398000354</v>
      </c>
    </row>
    <row r="85" spans="1:24" x14ac:dyDescent="0.2">
      <c r="A85" s="8">
        <f t="shared" si="10"/>
        <v>5.6666666666666634</v>
      </c>
      <c r="B85" s="9">
        <f t="shared" si="17"/>
        <v>61.183718266403815</v>
      </c>
      <c r="C85" s="9">
        <f t="shared" si="18"/>
        <v>225.9533696457481</v>
      </c>
      <c r="D85" s="48">
        <f t="shared" si="16"/>
        <v>61.183718266403815</v>
      </c>
      <c r="E85" s="8">
        <f t="shared" si="19"/>
        <v>17.032366475268567</v>
      </c>
      <c r="F85" s="32">
        <f t="shared" si="21"/>
        <v>-4.9564433293448028E-4</v>
      </c>
      <c r="G85" s="20">
        <f t="shared" si="20"/>
        <v>-0.49564433293448024</v>
      </c>
      <c r="H85" s="10">
        <f t="shared" si="22"/>
        <v>4.2718268009437729E-5</v>
      </c>
      <c r="I85" s="8">
        <f t="shared" si="11"/>
        <v>9.0807195989164953</v>
      </c>
      <c r="J85" s="8">
        <f t="shared" si="12"/>
        <v>21.258815114535278</v>
      </c>
      <c r="U85" s="23">
        <f t="shared" si="15"/>
        <v>72</v>
      </c>
      <c r="V85" s="37">
        <f t="shared" si="13"/>
        <v>0.77245438280718393</v>
      </c>
      <c r="W85" s="26"/>
      <c r="X85" s="40">
        <f t="shared" si="14"/>
        <v>-2.7808357781058621</v>
      </c>
    </row>
    <row r="86" spans="1:24" x14ac:dyDescent="0.2">
      <c r="A86" s="8">
        <f t="shared" si="10"/>
        <v>5.7499999999999964</v>
      </c>
      <c r="B86" s="9">
        <f t="shared" si="17"/>
        <v>63.948964153798229</v>
      </c>
      <c r="C86" s="9">
        <f t="shared" si="18"/>
        <v>232.36929548703063</v>
      </c>
      <c r="D86" s="48">
        <f t="shared" si="16"/>
        <v>63.948964153798229</v>
      </c>
      <c r="E86" s="8">
        <f t="shared" si="19"/>
        <v>17.090075340633465</v>
      </c>
      <c r="F86" s="32">
        <f t="shared" si="21"/>
        <v>-4.9699976118891813E-4</v>
      </c>
      <c r="G86" s="20">
        <f t="shared" si="20"/>
        <v>-0.49699976118891809</v>
      </c>
      <c r="H86" s="10">
        <f t="shared" si="22"/>
        <v>4.2858695039760204E-5</v>
      </c>
      <c r="I86" s="8">
        <f t="shared" si="11"/>
        <v>9.3547968385330833</v>
      </c>
      <c r="J86" s="8">
        <f t="shared" si="12"/>
        <v>21.513438420497256</v>
      </c>
      <c r="U86" s="23">
        <f t="shared" si="15"/>
        <v>81</v>
      </c>
      <c r="V86" s="37">
        <f t="shared" si="13"/>
        <v>0.84841485121071314</v>
      </c>
      <c r="W86" s="26"/>
      <c r="X86" s="40">
        <f t="shared" si="14"/>
        <v>-3.0542934643585675</v>
      </c>
    </row>
    <row r="87" spans="1:24" x14ac:dyDescent="0.2">
      <c r="A87" s="8">
        <f t="shared" si="10"/>
        <v>5.8333333333333295</v>
      </c>
      <c r="B87" s="9">
        <f t="shared" si="17"/>
        <v>66.797057308430595</v>
      </c>
      <c r="C87" s="9">
        <f t="shared" si="18"/>
        <v>238.86117377846645</v>
      </c>
      <c r="D87" s="48">
        <f t="shared" si="16"/>
        <v>66.797057308430595</v>
      </c>
      <c r="E87" s="8">
        <f t="shared" si="19"/>
        <v>17.148467370023084</v>
      </c>
      <c r="F87" s="32">
        <f t="shared" si="21"/>
        <v>-4.9837478240513243E-4</v>
      </c>
      <c r="G87" s="20">
        <f t="shared" si="20"/>
        <v>-0.49837478240513244</v>
      </c>
      <c r="H87" s="10">
        <f t="shared" si="22"/>
        <v>4.300074020642985E-5</v>
      </c>
      <c r="I87" s="8">
        <f t="shared" si="11"/>
        <v>9.6330302704609743</v>
      </c>
      <c r="J87" s="8">
        <f t="shared" si="12"/>
        <v>21.76515395134189</v>
      </c>
      <c r="U87" s="28">
        <f t="shared" si="15"/>
        <v>90</v>
      </c>
      <c r="V87" s="38">
        <f t="shared" si="13"/>
        <v>0.90222740014920078</v>
      </c>
      <c r="W87" s="29"/>
      <c r="X87" s="41">
        <f t="shared" si="14"/>
        <v>-3.248018640537123</v>
      </c>
    </row>
    <row r="88" spans="1:24" x14ac:dyDescent="0.2">
      <c r="A88" s="8">
        <f t="shared" si="10"/>
        <v>5.9166666666666625</v>
      </c>
      <c r="B88" s="9">
        <f t="shared" si="17"/>
        <v>69.729243715224314</v>
      </c>
      <c r="C88" s="9">
        <f t="shared" si="18"/>
        <v>245.42812215611733</v>
      </c>
      <c r="D88" s="48">
        <f t="shared" si="16"/>
        <v>69.729243715224314</v>
      </c>
      <c r="E88" s="8">
        <f t="shared" si="19"/>
        <v>17.207534626902156</v>
      </c>
      <c r="F88" s="32">
        <f t="shared" si="21"/>
        <v>-4.9976932969890528E-4</v>
      </c>
      <c r="G88" s="20">
        <f t="shared" si="20"/>
        <v>-0.49976932969890525</v>
      </c>
      <c r="H88" s="10">
        <f t="shared" si="22"/>
        <v>4.3144382499560494E-5</v>
      </c>
      <c r="I88" s="8">
        <f t="shared" si="11"/>
        <v>9.9154139115973798</v>
      </c>
      <c r="J88" s="8">
        <f t="shared" si="12"/>
        <v>22.013894762700708</v>
      </c>
    </row>
    <row r="89" spans="1:24" x14ac:dyDescent="0.2">
      <c r="A89" s="8">
        <f t="shared" si="10"/>
        <v>5.9999999999999956</v>
      </c>
      <c r="B89" s="9">
        <f t="shared" si="17"/>
        <v>72.746767411344678</v>
      </c>
      <c r="C89" s="9">
        <f t="shared" si="18"/>
        <v>252.06923804570721</v>
      </c>
      <c r="D89" s="48">
        <f t="shared" si="16"/>
        <v>72.746767411344678</v>
      </c>
      <c r="E89" s="8">
        <f t="shared" si="19"/>
        <v>17.267268992950942</v>
      </c>
      <c r="F89" s="32">
        <f t="shared" si="21"/>
        <v>-5.0118333177440958E-4</v>
      </c>
      <c r="G89" s="20">
        <f t="shared" si="20"/>
        <v>-0.50118333177440955</v>
      </c>
      <c r="H89" s="10">
        <f t="shared" si="22"/>
        <v>4.3289600463608298E-5</v>
      </c>
      <c r="I89" s="8">
        <f t="shared" si="11"/>
        <v>10.201940755761754</v>
      </c>
      <c r="J89" s="8">
        <f t="shared" si="12"/>
        <v>22.25959306498461</v>
      </c>
    </row>
    <row r="90" spans="1:24" x14ac:dyDescent="0.2">
      <c r="A90" s="8">
        <f t="shared" si="10"/>
        <v>6.0833333333333286</v>
      </c>
      <c r="B90" s="9">
        <f t="shared" si="17"/>
        <v>75.850870173222788</v>
      </c>
      <c r="C90" s="9">
        <f t="shared" si="18"/>
        <v>258.78359841020693</v>
      </c>
      <c r="D90" s="48">
        <f t="shared" si="16"/>
        <v>75.850870173222788</v>
      </c>
      <c r="E90" s="8">
        <f t="shared" si="19"/>
        <v>17.327662165794859</v>
      </c>
      <c r="F90" s="32">
        <f t="shared" si="21"/>
        <v>-5.0261671276817467E-4</v>
      </c>
      <c r="G90" s="20">
        <f t="shared" si="20"/>
        <v>-0.50261671276817466</v>
      </c>
      <c r="H90" s="10">
        <f t="shared" si="22"/>
        <v>4.3436372193194175E-5</v>
      </c>
      <c r="I90" s="8">
        <f t="shared" si="11"/>
        <v>10.492602733309635</v>
      </c>
      <c r="J90" s="8">
        <f t="shared" si="12"/>
        <v>22.502180231201059</v>
      </c>
    </row>
    <row r="91" spans="1:24" x14ac:dyDescent="0.2">
      <c r="A91" s="8">
        <f t="shared" si="10"/>
        <v>6.1666666666666616</v>
      </c>
      <c r="B91" s="9">
        <f t="shared" si="17"/>
        <v>79.042791191403111</v>
      </c>
      <c r="C91" s="9">
        <f t="shared" si="18"/>
        <v>265.57025949993482</v>
      </c>
      <c r="D91" s="48">
        <f t="shared" si="16"/>
        <v>79.042791191403111</v>
      </c>
      <c r="E91" s="8">
        <f t="shared" si="19"/>
        <v>17.38870565675672</v>
      </c>
      <c r="F91" s="32">
        <f t="shared" si="21"/>
        <v>-5.0406939209103152E-4</v>
      </c>
      <c r="G91" s="20">
        <f t="shared" si="20"/>
        <v>-0.50406939209103152</v>
      </c>
      <c r="H91" s="10">
        <f t="shared" si="22"/>
        <v>4.3584675329025762E-5</v>
      </c>
      <c r="I91" s="8">
        <f t="shared" si="11"/>
        <v>10.787390670352124</v>
      </c>
      <c r="J91" s="8">
        <f t="shared" si="12"/>
        <v>22.74158680591237</v>
      </c>
    </row>
    <row r="92" spans="1:24" x14ac:dyDescent="0.2">
      <c r="A92" s="8">
        <f t="shared" si="10"/>
        <v>6.2499999999999947</v>
      </c>
      <c r="B92" s="9">
        <f t="shared" si="17"/>
        <v>82.323766733102502</v>
      </c>
      <c r="C92" s="9">
        <f t="shared" si="18"/>
        <v>272.42825660552029</v>
      </c>
      <c r="D92" s="48">
        <f t="shared" si="16"/>
        <v>82.323766733102502</v>
      </c>
      <c r="E92" s="8">
        <f t="shared" si="19"/>
        <v>17.450390788634742</v>
      </c>
      <c r="F92" s="32">
        <f t="shared" si="21"/>
        <v>-5.0554128426811618E-4</v>
      </c>
      <c r="G92" s="20">
        <f t="shared" si="20"/>
        <v>-0.50554128426811618</v>
      </c>
      <c r="H92" s="10">
        <f t="shared" si="22"/>
        <v>4.3734487053926702E-5</v>
      </c>
      <c r="I92" s="8">
        <f t="shared" si="11"/>
        <v>11.086294247606464</v>
      </c>
      <c r="J92" s="8">
        <f t="shared" si="12"/>
        <v>22.97774251536601</v>
      </c>
    </row>
    <row r="93" spans="1:24" x14ac:dyDescent="0.2">
      <c r="A93" s="8">
        <f t="shared" si="10"/>
        <v>6.3333333333333277</v>
      </c>
      <c r="B93" s="9">
        <f t="shared" si="17"/>
        <v>85.695029792370974</v>
      </c>
      <c r="C93" s="9">
        <f t="shared" si="18"/>
        <v>279.35660381408576</v>
      </c>
      <c r="D93" s="48">
        <f t="shared" si="16"/>
        <v>85.695029792370974</v>
      </c>
      <c r="E93" s="8">
        <f t="shared" si="19"/>
        <v>17.512708693509474</v>
      </c>
      <c r="F93" s="32">
        <f t="shared" si="21"/>
        <v>-5.070322987770215E-4</v>
      </c>
      <c r="G93" s="20">
        <f t="shared" si="20"/>
        <v>-0.5070322987770215</v>
      </c>
      <c r="H93" s="10">
        <f t="shared" si="22"/>
        <v>4.3885784088981437E-5</v>
      </c>
      <c r="I93" s="8">
        <f t="shared" si="11"/>
        <v>11.389301958904575</v>
      </c>
      <c r="J93" s="8">
        <f t="shared" si="12"/>
        <v>23.210576278827823</v>
      </c>
    </row>
    <row r="94" spans="1:24" x14ac:dyDescent="0.2">
      <c r="A94" s="8">
        <f t="shared" si="10"/>
        <v>6.4166666666666607</v>
      </c>
      <c r="B94" s="9">
        <f t="shared" si="17"/>
        <v>89.157809727758405</v>
      </c>
      <c r="C94" s="9">
        <f t="shared" si="18"/>
        <v>286.35429376901368</v>
      </c>
      <c r="D94" s="48">
        <f t="shared" si="16"/>
        <v>89.157809727758405</v>
      </c>
      <c r="E94" s="8">
        <f t="shared" si="19"/>
        <v>17.575650310583015</v>
      </c>
      <c r="F94" s="32">
        <f t="shared" si="21"/>
        <v>-5.0854233988419117E-4</v>
      </c>
      <c r="G94" s="20">
        <f t="shared" si="20"/>
        <v>-0.50854233988419117</v>
      </c>
      <c r="H94" s="10">
        <f t="shared" si="22"/>
        <v>4.4038542689803632E-5</v>
      </c>
      <c r="I94" s="8">
        <f t="shared" si="11"/>
        <v>11.696401069388177</v>
      </c>
      <c r="J94" s="8">
        <f t="shared" si="12"/>
        <v>23.440016221148895</v>
      </c>
    </row>
    <row r="95" spans="1:24" x14ac:dyDescent="0.2">
      <c r="A95" s="8">
        <f t="shared" si="10"/>
        <v>6.4999999999999938</v>
      </c>
      <c r="B95" s="9">
        <f t="shared" si="17"/>
        <v>92.713331887396748</v>
      </c>
      <c r="C95" s="9">
        <f t="shared" si="18"/>
        <v>293.42029743367272</v>
      </c>
      <c r="D95" s="48">
        <f t="shared" si="16"/>
        <v>92.713331887396748</v>
      </c>
      <c r="E95" s="8">
        <f t="shared" si="19"/>
        <v>17.639206384053807</v>
      </c>
      <c r="F95" s="32">
        <f t="shared" si="21"/>
        <v>-5.1007130647966073E-4</v>
      </c>
      <c r="G95" s="20">
        <f t="shared" si="20"/>
        <v>-0.5100713064796607</v>
      </c>
      <c r="H95" s="10">
        <f t="shared" si="22"/>
        <v>4.4192738642936461E-5</v>
      </c>
      <c r="I95" s="8">
        <f t="shared" si="11"/>
        <v>12.007577573420573</v>
      </c>
      <c r="J95" s="8">
        <f t="shared" si="12"/>
        <v>23.665989686596859</v>
      </c>
    </row>
    <row r="96" spans="1:24" x14ac:dyDescent="0.2">
      <c r="A96" s="8">
        <f t="shared" si="10"/>
        <v>6.5833333333333268</v>
      </c>
      <c r="B96" s="9">
        <f t="shared" si="17"/>
        <v>96.362817221417089</v>
      </c>
      <c r="C96" s="9">
        <f t="shared" si="18"/>
        <v>300.55356385948653</v>
      </c>
      <c r="D96" s="48">
        <f t="shared" si="16"/>
        <v>96.362817221417089</v>
      </c>
      <c r="E96" s="8">
        <f t="shared" si="19"/>
        <v>17.703367461030492</v>
      </c>
      <c r="F96" s="32">
        <f t="shared" si="21"/>
        <v>-5.1161909191025116E-4</v>
      </c>
      <c r="G96" s="20">
        <f t="shared" si="20"/>
        <v>-0.51161909191025112</v>
      </c>
      <c r="H96" s="1">
        <f t="shared" si="22"/>
        <v>4.4348347262393276E-5</v>
      </c>
      <c r="I96" s="8">
        <f t="shared" si="11"/>
        <v>12.322816152247</v>
      </c>
      <c r="J96" s="8">
        <f t="shared" si="12"/>
        <v>23.888423253981959</v>
      </c>
    </row>
    <row r="97" spans="1:10" x14ac:dyDescent="0.2">
      <c r="A97" s="8">
        <f t="shared" si="10"/>
        <v>6.6666666666666599</v>
      </c>
      <c r="B97" s="9">
        <f t="shared" si="17"/>
        <v>100.10748188163141</v>
      </c>
      <c r="C97" s="9">
        <f t="shared" si="18"/>
        <v>307.75301995873923</v>
      </c>
      <c r="D97" s="48">
        <f t="shared" si="16"/>
        <v>100.10748188163141</v>
      </c>
      <c r="E97" s="8">
        <f t="shared" si="19"/>
        <v>17.768123889488407</v>
      </c>
      <c r="F97" s="32">
        <f t="shared" si="21"/>
        <v>-5.1318558381133498E-4</v>
      </c>
      <c r="G97" s="20">
        <f t="shared" si="20"/>
        <v>-0.51318558381133494</v>
      </c>
      <c r="H97" s="1">
        <f t="shared" si="22"/>
        <v>4.4505343386347333E-5</v>
      </c>
      <c r="I97" s="8">
        <f t="shared" si="11"/>
        <v>12.642100131437015</v>
      </c>
      <c r="J97" s="8">
        <f t="shared" si="12"/>
        <v>24.107242753108061</v>
      </c>
    </row>
    <row r="98" spans="1:10" x14ac:dyDescent="0.2">
      <c r="A98" s="8">
        <f t="shared" si="10"/>
        <v>6.7499999999999929</v>
      </c>
      <c r="B98" s="9">
        <f t="shared" si="17"/>
        <v>103.94853680841962</v>
      </c>
      <c r="C98" s="9">
        <f t="shared" si="18"/>
        <v>315.01757028251836</v>
      </c>
      <c r="D98" s="48">
        <f t="shared" si="16"/>
        <v>103.94853680841962</v>
      </c>
      <c r="E98" s="8">
        <f t="shared" si="19"/>
        <v>17.833465816272227</v>
      </c>
      <c r="F98" s="32">
        <f t="shared" si="21"/>
        <v>-5.1477066393729664E-4</v>
      </c>
      <c r="G98" s="20">
        <f t="shared" si="20"/>
        <v>-0.51477066393729665</v>
      </c>
      <c r="H98" s="1">
        <f t="shared" si="22"/>
        <v>4.4663701373978755E-5</v>
      </c>
      <c r="I98" s="8">
        <f t="shared" si="11"/>
        <v>12.965411438144203</v>
      </c>
      <c r="J98" s="8">
        <f t="shared" si="12"/>
        <v>24.322373282578504</v>
      </c>
    </row>
    <row r="99" spans="1:10" x14ac:dyDescent="0.2">
      <c r="A99" s="8">
        <f t="shared" si="10"/>
        <v>6.8333333333333259</v>
      </c>
      <c r="B99" s="9">
        <f t="shared" si="17"/>
        <v>107.88718730477103</v>
      </c>
      <c r="C99" s="9">
        <f t="shared" si="18"/>
        <v>322.34609680420687</v>
      </c>
      <c r="D99" s="48">
        <f t="shared" si="16"/>
        <v>107.88718730477103</v>
      </c>
      <c r="E99" s="8">
        <f t="shared" si="19"/>
        <v>17.89938318514859</v>
      </c>
      <c r="F99" s="32">
        <f t="shared" si="21"/>
        <v>-5.1637420799082248E-4</v>
      </c>
      <c r="G99" s="20">
        <f t="shared" si="20"/>
        <v>-0.51637420799082245</v>
      </c>
      <c r="H99" s="1">
        <f t="shared" si="22"/>
        <v>4.4823395102488244E-5</v>
      </c>
      <c r="I99" s="8">
        <f t="shared" si="11"/>
        <v>13.292730558220184</v>
      </c>
      <c r="J99" s="8">
        <f t="shared" si="12"/>
        <v>24.533739228986104</v>
      </c>
    </row>
    <row r="100" spans="1:10" x14ac:dyDescent="0.2">
      <c r="A100" s="8">
        <f t="shared" si="10"/>
        <v>6.916666666666659</v>
      </c>
      <c r="B100" s="9">
        <f t="shared" si="17"/>
        <v>111.92463259744434</v>
      </c>
      <c r="C100" s="9">
        <f t="shared" si="18"/>
        <v>329.73745870894408</v>
      </c>
      <c r="D100" s="48">
        <f t="shared" si="16"/>
        <v>111.92463259744434</v>
      </c>
      <c r="E100" s="8">
        <f t="shared" si="19"/>
        <v>17.965865734912363</v>
      </c>
      <c r="F100" s="32">
        <f t="shared" si="21"/>
        <v>-5.179960854511576E-4</v>
      </c>
      <c r="G100" s="20">
        <f t="shared" si="20"/>
        <v>-0.51799608545115761</v>
      </c>
      <c r="H100" s="1">
        <f t="shared" si="22"/>
        <v>4.4984397964285639E-5</v>
      </c>
      <c r="I100" s="8">
        <f t="shared" si="11"/>
        <v>13.624036493221698</v>
      </c>
      <c r="J100" s="8">
        <f t="shared" si="12"/>
        <v>24.741264287516291</v>
      </c>
    </row>
    <row r="101" spans="1:10" x14ac:dyDescent="0.2">
      <c r="A101" s="8">
        <f t="shared" si="10"/>
        <v>6.999999999999992</v>
      </c>
      <c r="B101" s="9">
        <f t="shared" si="17"/>
        <v>116.06206538521812</v>
      </c>
      <c r="C101" s="9">
        <f t="shared" si="18"/>
        <v>337.19049218948254</v>
      </c>
      <c r="D101" s="48">
        <f t="shared" si="16"/>
        <v>116.06206538521812</v>
      </c>
      <c r="E101" s="8">
        <f t="shared" si="19"/>
        <v>18.03290299755044</v>
      </c>
      <c r="F101" s="32">
        <f t="shared" si="21"/>
        <v>-5.1963615940147842E-4</v>
      </c>
      <c r="G101" s="20">
        <f t="shared" si="20"/>
        <v>-0.51963615940147845</v>
      </c>
      <c r="H101" s="1">
        <f t="shared" si="22"/>
        <v>4.5146682864362757E-5</v>
      </c>
      <c r="I101" s="8">
        <f t="shared" si="11"/>
        <v>13.959306717351385</v>
      </c>
      <c r="J101" s="8">
        <f t="shared" si="12"/>
        <v>24.944871483991701</v>
      </c>
    </row>
    <row r="102" spans="1:10" x14ac:dyDescent="0.2">
      <c r="A102" s="8">
        <f t="shared" si="10"/>
        <v>7.083333333333325</v>
      </c>
      <c r="B102" s="9">
        <f t="shared" si="17"/>
        <v>120.30067137421958</v>
      </c>
      <c r="C102" s="9">
        <f t="shared" si="18"/>
        <v>344.70401024887872</v>
      </c>
      <c r="D102" s="48">
        <f t="shared" si="16"/>
        <v>120.30067137421958</v>
      </c>
      <c r="E102" s="8">
        <f t="shared" si="19"/>
        <v>18.100484296467037</v>
      </c>
      <c r="F102" s="32">
        <f t="shared" si="21"/>
        <v>-5.2129428635554046E-4</v>
      </c>
      <c r="G102" s="20">
        <f t="shared" si="20"/>
        <v>-0.52129428635554054</v>
      </c>
      <c r="H102" s="1">
        <f t="shared" si="22"/>
        <v>4.5310222217859502E-5</v>
      </c>
      <c r="I102" s="8">
        <f t="shared" si="11"/>
        <v>14.298517134374608</v>
      </c>
      <c r="J102" s="8">
        <f t="shared" si="12"/>
        <v>25.144483198385917</v>
      </c>
    </row>
    <row r="103" spans="1:10" x14ac:dyDescent="0.2">
      <c r="A103" s="8">
        <f t="shared" si="10"/>
        <v>7.1666666666666581</v>
      </c>
      <c r="B103" s="9">
        <f t="shared" si="17"/>
        <v>124.64162880033079</v>
      </c>
      <c r="C103" s="9">
        <f t="shared" si="18"/>
        <v>352.27680251046172</v>
      </c>
      <c r="D103" s="48">
        <f t="shared" si="16"/>
        <v>124.64162880033079</v>
      </c>
      <c r="E103" s="8">
        <f t="shared" si="19"/>
        <v>18.168598744774421</v>
      </c>
      <c r="F103" s="32">
        <f t="shared" si="21"/>
        <v>-5.2297031608376256E-4</v>
      </c>
      <c r="G103" s="20">
        <f t="shared" si="20"/>
        <v>-0.52297031608376254</v>
      </c>
      <c r="H103" s="1">
        <f t="shared" si="22"/>
        <v>4.5474987947832021E-5</v>
      </c>
      <c r="I103" s="8">
        <f t="shared" si="11"/>
        <v>14.641642034556622</v>
      </c>
      <c r="J103" s="8">
        <f t="shared" si="12"/>
        <v>25.340021189833372</v>
      </c>
    </row>
    <row r="104" spans="1:10" x14ac:dyDescent="0.2">
      <c r="A104" s="8">
        <f t="shared" si="10"/>
        <v>7.2499999999999911</v>
      </c>
      <c r="B104" s="9">
        <f t="shared" si="17"/>
        <v>129.08610793868462</v>
      </c>
      <c r="C104" s="9">
        <f t="shared" si="18"/>
        <v>359.90763503553279</v>
      </c>
      <c r="D104" s="48">
        <f t="shared" si="16"/>
        <v>129.08610793868462</v>
      </c>
      <c r="E104" s="8">
        <f t="shared" si="19"/>
        <v>18.237235243653185</v>
      </c>
      <c r="F104" s="32">
        <f t="shared" si="21"/>
        <v>-5.246640914389237E-4</v>
      </c>
      <c r="G104" s="20">
        <f t="shared" si="20"/>
        <v>-0.52466409143892367</v>
      </c>
      <c r="H104" s="1">
        <f t="shared" si="22"/>
        <v>4.5640951483232511E-5</v>
      </c>
      <c r="I104" s="8">
        <f t="shared" si="11"/>
        <v>14.988654051666154</v>
      </c>
      <c r="J104" s="8">
        <f t="shared" si="12"/>
        <v>25.53140662316153</v>
      </c>
    </row>
    <row r="105" spans="1:10" x14ac:dyDescent="0.2">
      <c r="A105" s="8">
        <f t="shared" si="10"/>
        <v>7.3333333333333242</v>
      </c>
      <c r="B105" s="9">
        <f t="shared" si="17"/>
        <v>133.63527060027872</v>
      </c>
      <c r="C105" s="9">
        <f t="shared" si="18"/>
        <v>367.59525014925617</v>
      </c>
      <c r="D105" s="48">
        <f t="shared" si="16"/>
        <v>133.63527060027872</v>
      </c>
      <c r="E105" s="8">
        <f t="shared" si="19"/>
        <v>18.306382480786205</v>
      </c>
      <c r="F105" s="32">
        <f t="shared" si="21"/>
        <v>-5.2637544818165622E-4</v>
      </c>
      <c r="G105" s="20">
        <f t="shared" si="20"/>
        <v>-0.52637544818165627</v>
      </c>
      <c r="H105" s="1">
        <f t="shared" si="22"/>
        <v>4.5808083757109544E-5</v>
      </c>
      <c r="I105" s="8">
        <f t="shared" si="11"/>
        <v>15.339524120093367</v>
      </c>
      <c r="J105" s="8">
        <f t="shared" si="12"/>
        <v>25.718560096970624</v>
      </c>
    </row>
    <row r="106" spans="1:10" x14ac:dyDescent="0.2">
      <c r="A106" s="8">
        <f t="shared" ref="A106:A169" si="23">A105+time_step</f>
        <v>7.4166666666666572</v>
      </c>
      <c r="B106" s="9">
        <f t="shared" si="17"/>
        <v>138.29026961574806</v>
      </c>
      <c r="C106" s="9">
        <f t="shared" si="18"/>
        <v>375.33836627520947</v>
      </c>
      <c r="D106" s="48">
        <f t="shared" si="16"/>
        <v>138.29026961574806</v>
      </c>
      <c r="E106" s="8">
        <f t="shared" si="19"/>
        <v>18.376028928870475</v>
      </c>
      <c r="F106" s="32">
        <f t="shared" si="21"/>
        <v>-5.281042148059231E-4</v>
      </c>
      <c r="G106" s="20">
        <f t="shared" si="20"/>
        <v>-0.52810421480592307</v>
      </c>
      <c r="H106" s="1">
        <f t="shared" si="22"/>
        <v>4.5976355205038338E-5</v>
      </c>
      <c r="I106" s="8">
        <f t="shared" si="11"/>
        <v>15.694221432132061</v>
      </c>
      <c r="J106" s="8">
        <f t="shared" si="12"/>
        <v>25.901401673285186</v>
      </c>
    </row>
    <row r="107" spans="1:10" x14ac:dyDescent="0.2">
      <c r="A107" s="8">
        <f t="shared" si="23"/>
        <v>7.4999999999999902</v>
      </c>
      <c r="B107" s="9">
        <f t="shared" si="17"/>
        <v>143.05224830635368</v>
      </c>
      <c r="C107" s="9">
        <f t="shared" si="18"/>
        <v>383.13567777906815</v>
      </c>
      <c r="D107" s="48">
        <f t="shared" si="16"/>
        <v>143.05224830635368</v>
      </c>
      <c r="E107" s="8">
        <f t="shared" si="19"/>
        <v>18.446162844211123</v>
      </c>
      <c r="F107" s="32">
        <f t="shared" si="21"/>
        <v>-5.2985021236468465E-4</v>
      </c>
      <c r="G107" s="20">
        <f t="shared" si="20"/>
        <v>-0.52985021236468466</v>
      </c>
      <c r="H107" s="1">
        <f t="shared" si="22"/>
        <v>4.6145735763790293E-5</v>
      </c>
      <c r="I107" s="8">
        <f t="shared" si="11"/>
        <v>16.052713395477799</v>
      </c>
      <c r="J107" s="8">
        <f t="shared" si="12"/>
        <v>26.079850908800594</v>
      </c>
    </row>
    <row r="108" spans="1:10" x14ac:dyDescent="0.2">
      <c r="A108" s="8">
        <f t="shared" si="23"/>
        <v>7.5833333333333233</v>
      </c>
      <c r="B108" s="9">
        <f t="shared" si="17"/>
        <v>147.92233994226086</v>
      </c>
      <c r="C108" s="9">
        <f t="shared" si="18"/>
        <v>390.9858548219064</v>
      </c>
      <c r="D108" s="48">
        <f t="shared" si="16"/>
        <v>147.92233994226086</v>
      </c>
      <c r="E108" s="8">
        <f t="shared" si="19"/>
        <v>18.51677226540188</v>
      </c>
      <c r="F108" s="32">
        <f t="shared" si="21"/>
        <v>-5.3161325429596103E-4</v>
      </c>
      <c r="G108" s="20">
        <f t="shared" si="20"/>
        <v>-0.53161325429596107</v>
      </c>
      <c r="H108" s="1">
        <f t="shared" si="22"/>
        <v>4.6316194870250912E-5</v>
      </c>
      <c r="I108" s="8">
        <f t="shared" si="11"/>
        <v>16.414965590995585</v>
      </c>
      <c r="J108" s="8">
        <f t="shared" si="12"/>
        <v>26.253826887746555</v>
      </c>
    </row>
    <row r="109" spans="1:10" x14ac:dyDescent="0.2">
      <c r="A109" s="8">
        <f t="shared" si="23"/>
        <v>7.6666666666666563</v>
      </c>
      <c r="B109" s="9">
        <f t="shared" si="17"/>
        <v>152.90166718819432</v>
      </c>
      <c r="C109" s="9">
        <f t="shared" si="18"/>
        <v>398.88754322360228</v>
      </c>
      <c r="D109" s="48">
        <f t="shared" si="16"/>
        <v>152.90166718819432</v>
      </c>
      <c r="E109" s="8">
        <f t="shared" si="19"/>
        <v>18.587845012096487</v>
      </c>
      <c r="F109" s="32">
        <f t="shared" si="21"/>
        <v>-5.3339314624951061E-4</v>
      </c>
      <c r="G109" s="20">
        <f t="shared" si="20"/>
        <v>-0.53339314624951062</v>
      </c>
      <c r="H109" s="1">
        <f t="shared" si="22"/>
        <v>4.6487701460595695E-5</v>
      </c>
      <c r="I109" s="8">
        <f t="shared" si="11"/>
        <v>16.780941730812533</v>
      </c>
      <c r="J109" s="8">
        <f t="shared" si="12"/>
        <v>26.423248256388288</v>
      </c>
    </row>
    <row r="110" spans="1:10" x14ac:dyDescent="0.2">
      <c r="A110" s="8">
        <f t="shared" si="23"/>
        <v>7.7499999999999893</v>
      </c>
      <c r="B110" s="9">
        <f t="shared" si="17"/>
        <v>157.99134153657883</v>
      </c>
      <c r="C110" s="9">
        <f t="shared" si="18"/>
        <v>406.83936433684153</v>
      </c>
      <c r="D110" s="48">
        <f t="shared" si="16"/>
        <v>157.99134153657883</v>
      </c>
      <c r="E110" s="8">
        <f t="shared" si="19"/>
        <v>18.659368683875389</v>
      </c>
      <c r="F110" s="32">
        <f t="shared" si="21"/>
        <v>-5.3518968591435303E-4</v>
      </c>
      <c r="G110" s="20">
        <f t="shared" si="20"/>
        <v>-0.53518968591435301</v>
      </c>
      <c r="H110" s="1">
        <f t="shared" si="22"/>
        <v>4.666022396973305E-5</v>
      </c>
      <c r="I110" s="8">
        <f t="shared" si="11"/>
        <v>17.150603616792861</v>
      </c>
      <c r="J110" s="8">
        <f t="shared" si="12"/>
        <v>26.588033259184705</v>
      </c>
    </row>
    <row r="111" spans="1:10" x14ac:dyDescent="0.2">
      <c r="A111" s="8">
        <f t="shared" si="23"/>
        <v>7.8333333333333224</v>
      </c>
      <c r="B111" s="9">
        <f t="shared" si="17"/>
        <v>163.19246272828639</v>
      </c>
      <c r="C111" s="9">
        <f t="shared" si="18"/>
        <v>414.83991493221976</v>
      </c>
      <c r="D111" s="48">
        <f t="shared" si="16"/>
        <v>163.19246272828639</v>
      </c>
      <c r="E111" s="8">
        <f t="shared" si="19"/>
        <v>18.73133065921229</v>
      </c>
      <c r="F111" s="32">
        <f t="shared" si="21"/>
        <v>-5.3700266284737277E-4</v>
      </c>
      <c r="G111" s="20">
        <f t="shared" si="20"/>
        <v>-0.53700266284737275</v>
      </c>
      <c r="H111" s="1">
        <f t="shared" si="22"/>
        <v>4.6833730331023743E-5</v>
      </c>
      <c r="I111" s="8">
        <f t="shared" si="11"/>
        <v>17.523911099454388</v>
      </c>
      <c r="J111" s="8">
        <f t="shared" si="12"/>
        <v>26.748099776621437</v>
      </c>
    </row>
    <row r="112" spans="1:10" x14ac:dyDescent="0.2">
      <c r="A112" s="8">
        <f t="shared" si="23"/>
        <v>7.9166666666666554</v>
      </c>
      <c r="B112" s="9">
        <f t="shared" si="17"/>
        <v>168.50611816113314</v>
      </c>
      <c r="C112" s="9">
        <f t="shared" si="18"/>
        <v>422.887767094948</v>
      </c>
      <c r="D112" s="48">
        <f t="shared" si="16"/>
        <v>168.50611816113314</v>
      </c>
      <c r="E112" s="8">
        <f t="shared" si="19"/>
        <v>18.803718094545033</v>
      </c>
      <c r="F112" s="32">
        <f t="shared" si="21"/>
        <v>-5.3883185830325218E-4</v>
      </c>
      <c r="G112" s="20">
        <f t="shared" si="20"/>
        <v>-0.5388318583032522</v>
      </c>
      <c r="H112" s="1">
        <f t="shared" si="22"/>
        <v>4.700818797628596E-5</v>
      </c>
      <c r="I112" s="8">
        <f t="shared" si="11"/>
        <v>17.900822037387549</v>
      </c>
      <c r="J112" s="8">
        <f t="shared" si="12"/>
        <v>26.903365364734956</v>
      </c>
    </row>
    <row r="113" spans="1:10" x14ac:dyDescent="0.2">
      <c r="A113" s="8">
        <f t="shared" si="23"/>
        <v>7.9999999999999885</v>
      </c>
      <c r="B113" s="9">
        <f t="shared" si="17"/>
        <v>173.93338228628551</v>
      </c>
      <c r="C113" s="9">
        <f t="shared" si="18"/>
        <v>430.98146813367134</v>
      </c>
      <c r="D113" s="48">
        <f t="shared" si="16"/>
        <v>173.93338228628551</v>
      </c>
      <c r="E113" s="8">
        <f t="shared" si="19"/>
        <v>18.87651792345547</v>
      </c>
      <c r="F113" s="32">
        <f t="shared" si="21"/>
        <v>-5.4067704506598722E-4</v>
      </c>
      <c r="G113" s="20">
        <f t="shared" si="20"/>
        <v>-0.54067704506598724</v>
      </c>
      <c r="H113" s="1">
        <f t="shared" si="22"/>
        <v>4.7183563836095304E-5</v>
      </c>
      <c r="I113" s="8">
        <f t="shared" si="11"/>
        <v>18.281292257239716</v>
      </c>
      <c r="J113" s="8">
        <f t="shared" si="12"/>
        <v>27.053747296342323</v>
      </c>
    </row>
    <row r="114" spans="1:10" x14ac:dyDescent="0.2">
      <c r="A114" s="8">
        <f t="shared" si="23"/>
        <v>8.0833333333333215</v>
      </c>
      <c r="B114" s="9">
        <f t="shared" si="17"/>
        <v>179.4753159927557</v>
      </c>
      <c r="C114" s="9">
        <f t="shared" si="18"/>
        <v>439.11954050191378</v>
      </c>
      <c r="D114" s="48">
        <f t="shared" si="16"/>
        <v>179.4753159927557</v>
      </c>
      <c r="E114" s="8">
        <f t="shared" si="19"/>
        <v>18.949716855962901</v>
      </c>
      <c r="F114" s="32">
        <f t="shared" si="21"/>
        <v>-5.4253798728225351E-4</v>
      </c>
      <c r="G114" s="20">
        <f t="shared" si="20"/>
        <v>-0.54253798728225344</v>
      </c>
      <c r="H114" s="1">
        <f t="shared" si="22"/>
        <v>4.7359824340388985E-5</v>
      </c>
      <c r="I114" s="8">
        <f t="shared" ref="I114:I150" si="24">(I113+dp_dy*(1+EXP(-(ABS(E113)-displ)/9*sharpness))^(-alpha)/(H113*rho))*COS(H113*time_step*3600)+J113*SIN(H113*time_step*3600)-dp_dy*(1+EXP(-(ABS(E113)-displ)/9*sharpness))^(-alpha)/(H113*rho)</f>
        <v>18.665275514329444</v>
      </c>
      <c r="J114" s="8">
        <f t="shared" ref="J114:J150" si="25">-(I113+dp_dy*(1+EXP(-(ABS(E113)-displ)/9*sharpness))^(-alpha)/(H113*rho))*SIN(H113*time_step*3600)+J113*COS(H113*time_step*3600)</f>
        <v>27.199162603989372</v>
      </c>
    </row>
    <row r="115" spans="1:10" x14ac:dyDescent="0.2">
      <c r="A115" s="8">
        <f t="shared" si="23"/>
        <v>8.1666666666666554</v>
      </c>
      <c r="B115" s="9">
        <f t="shared" si="17"/>
        <v>185.13296598018297</v>
      </c>
      <c r="C115" s="9">
        <f t="shared" si="18"/>
        <v>447.30048173266715</v>
      </c>
      <c r="D115" s="48">
        <f t="shared" si="16"/>
        <v>185.13296598018297</v>
      </c>
      <c r="E115" s="8">
        <f t="shared" si="19"/>
        <v>19.023301377935699</v>
      </c>
      <c r="F115" s="32">
        <f t="shared" si="21"/>
        <v>-5.4441444029689747E-4</v>
      </c>
      <c r="G115" s="20">
        <f t="shared" si="20"/>
        <v>-0.54441444029689745</v>
      </c>
      <c r="H115" s="1">
        <f t="shared" si="22"/>
        <v>4.7536935419382944E-5</v>
      </c>
      <c r="I115" s="8">
        <f t="shared" si="24"/>
        <v>19.052723453956968</v>
      </c>
      <c r="J115" s="8">
        <f t="shared" si="25"/>
        <v>27.339528124628089</v>
      </c>
    </row>
    <row r="116" spans="1:10" x14ac:dyDescent="0.2">
      <c r="A116" s="8">
        <f t="shared" si="23"/>
        <v>8.2499999999999893</v>
      </c>
      <c r="B116" s="9">
        <f t="shared" si="17"/>
        <v>190.9073641201233</v>
      </c>
      <c r="C116" s="9">
        <f t="shared" si="18"/>
        <v>455.52276438664353</v>
      </c>
      <c r="D116" s="48">
        <f t="shared" si="16"/>
        <v>190.9073641201233</v>
      </c>
      <c r="E116" s="8">
        <f t="shared" si="19"/>
        <v>19.097257750625882</v>
      </c>
      <c r="F116" s="32">
        <f t="shared" si="21"/>
        <v>-5.4630615049083169E-4</v>
      </c>
      <c r="G116" s="20">
        <f t="shared" si="20"/>
        <v>-0.54630615049083164</v>
      </c>
      <c r="H116" s="1">
        <f t="shared" si="22"/>
        <v>4.7714862504811432E-5</v>
      </c>
      <c r="I116" s="8">
        <f t="shared" si="24"/>
        <v>19.443585573478956</v>
      </c>
      <c r="J116" s="8">
        <f t="shared" si="25"/>
        <v>27.474760546032062</v>
      </c>
    </row>
    <row r="117" spans="1:10" x14ac:dyDescent="0.2">
      <c r="A117" s="8">
        <f t="shared" si="23"/>
        <v>8.3333333333333233</v>
      </c>
      <c r="B117" s="9">
        <f t="shared" si="17"/>
        <v>196.79952680608466</v>
      </c>
      <c r="C117" s="9">
        <f t="shared" si="18"/>
        <v>463.78483601471436</v>
      </c>
      <c r="D117" s="48">
        <f t="shared" si="16"/>
        <v>196.79952680608466</v>
      </c>
      <c r="E117" s="8">
        <f t="shared" si="19"/>
        <v>19.171572010331257</v>
      </c>
      <c r="F117" s="32">
        <f t="shared" si="21"/>
        <v>-5.4821285512163351E-4</v>
      </c>
      <c r="G117" s="20">
        <f t="shared" si="20"/>
        <v>-0.54821285512163354</v>
      </c>
      <c r="H117" s="1">
        <f t="shared" si="22"/>
        <v>4.7893570531497267E-5</v>
      </c>
      <c r="I117" s="8">
        <f t="shared" si="24"/>
        <v>19.83780918521726</v>
      </c>
      <c r="J117" s="8">
        <f t="shared" si="25"/>
        <v>27.60477645495666</v>
      </c>
    </row>
    <row r="118" spans="1:10" x14ac:dyDescent="0.2">
      <c r="A118" s="8">
        <f t="shared" si="23"/>
        <v>8.4166666666666572</v>
      </c>
      <c r="B118" s="9">
        <f t="shared" si="17"/>
        <v>202.81045429256929</v>
      </c>
      <c r="C118" s="9">
        <f t="shared" si="18"/>
        <v>472.0851191350597</v>
      </c>
      <c r="D118" s="48">
        <f t="shared" si="16"/>
        <v>202.81045429256929</v>
      </c>
      <c r="E118" s="8">
        <f t="shared" si="19"/>
        <v>19.246229968189887</v>
      </c>
      <c r="F118" s="32">
        <f t="shared" si="21"/>
        <v>-5.5013428216714379E-4</v>
      </c>
      <c r="G118" s="20">
        <f t="shared" si="20"/>
        <v>-0.55013428216714377</v>
      </c>
      <c r="H118" s="1">
        <f t="shared" si="22"/>
        <v>4.807302393926226E-5</v>
      </c>
      <c r="I118" s="8">
        <f t="shared" si="24"/>
        <v>20.235339380272915</v>
      </c>
      <c r="J118" s="8">
        <f t="shared" si="25"/>
        <v>27.729492387048346</v>
      </c>
    </row>
    <row r="119" spans="1:10" x14ac:dyDescent="0.2">
      <c r="A119" s="8">
        <f t="shared" si="23"/>
        <v>8.4999999999999911</v>
      </c>
      <c r="B119" s="9">
        <f t="shared" si="17"/>
        <v>208.94113002340598</v>
      </c>
      <c r="C119" s="9">
        <f t="shared" si="18"/>
        <v>480.42201122555315</v>
      </c>
      <c r="D119" s="48">
        <f t="shared" si="16"/>
        <v>208.94113002340598</v>
      </c>
      <c r="E119" s="8">
        <f t="shared" si="19"/>
        <v>19.321217210111595</v>
      </c>
      <c r="F119" s="32">
        <f t="shared" si="21"/>
        <v>-5.520701501723755E-4</v>
      </c>
      <c r="G119" s="20">
        <f t="shared" si="20"/>
        <v>-0.55207015017237548</v>
      </c>
      <c r="H119" s="1">
        <f t="shared" si="22"/>
        <v>4.8253186675185808E-5</v>
      </c>
      <c r="I119" s="8">
        <f t="shared" si="24"/>
        <v>20.636118993318252</v>
      </c>
      <c r="J119" s="8">
        <f t="shared" si="25"/>
        <v>27.848824878505265</v>
      </c>
    </row>
    <row r="120" spans="1:10" x14ac:dyDescent="0.2">
      <c r="A120" s="8">
        <f t="shared" si="23"/>
        <v>8.583333333333325</v>
      </c>
      <c r="B120" s="9">
        <f t="shared" si="17"/>
        <v>215.19251994967576</v>
      </c>
      <c r="C120" s="9">
        <f t="shared" si="18"/>
        <v>488.79388473190778</v>
      </c>
      <c r="D120" s="48">
        <f t="shared" si="16"/>
        <v>215.19251994967576</v>
      </c>
      <c r="E120" s="8">
        <f t="shared" si="19"/>
        <v>19.396519096851232</v>
      </c>
      <c r="F120" s="32">
        <f t="shared" si="21"/>
        <v>-5.5402016810005494E-4</v>
      </c>
      <c r="G120" s="20">
        <f t="shared" si="20"/>
        <v>-0.55402016810005494</v>
      </c>
      <c r="H120" s="1">
        <f t="shared" si="22"/>
        <v>4.843402219622052E-5</v>
      </c>
      <c r="I120" s="8">
        <f t="shared" si="24"/>
        <v>21.040088568441423</v>
      </c>
      <c r="J120" s="8">
        <f t="shared" si="25"/>
        <v>27.962690519488632</v>
      </c>
    </row>
    <row r="121" spans="1:10" x14ac:dyDescent="0.2">
      <c r="A121" s="8">
        <f t="shared" si="23"/>
        <v>8.666666666666659</v>
      </c>
      <c r="B121" s="9">
        <f t="shared" si="17"/>
        <v>221.56557183756001</v>
      </c>
      <c r="C121" s="9">
        <f t="shared" si="18"/>
        <v>497.1990870921075</v>
      </c>
      <c r="D121" s="48">
        <f t="shared" si="16"/>
        <v>221.56557183756001</v>
      </c>
      <c r="E121" s="8">
        <f t="shared" si="19"/>
        <v>19.472120764228446</v>
      </c>
      <c r="F121" s="32">
        <f t="shared" si="21"/>
        <v>-5.5598403518511668E-4</v>
      </c>
      <c r="G121" s="20">
        <f t="shared" si="20"/>
        <v>-0.55598403518511663</v>
      </c>
      <c r="H121" s="1">
        <f t="shared" si="22"/>
        <v>4.8615493472173031E-5</v>
      </c>
      <c r="I121" s="8">
        <f t="shared" si="24"/>
        <v>21.447186326119059</v>
      </c>
      <c r="J121" s="8">
        <f t="shared" si="25"/>
        <v>28.071006009282012</v>
      </c>
    </row>
    <row r="122" spans="1:10" x14ac:dyDescent="0.2">
      <c r="A122" s="8">
        <f t="shared" si="23"/>
        <v>8.7499999999999929</v>
      </c>
      <c r="B122" s="9">
        <f t="shared" si="17"/>
        <v>228.06121456645928</v>
      </c>
      <c r="C122" s="9">
        <f t="shared" si="18"/>
        <v>505.63594077764816</v>
      </c>
      <c r="D122" s="48">
        <f t="shared" si="16"/>
        <v>228.06121456645928</v>
      </c>
      <c r="E122" s="8">
        <f t="shared" si="19"/>
        <v>19.5480071234986</v>
      </c>
      <c r="F122" s="32">
        <f t="shared" si="21"/>
        <v>-5.5796144079349182E-4</v>
      </c>
      <c r="G122" s="20">
        <f t="shared" si="20"/>
        <v>-0.55796144079349186</v>
      </c>
      <c r="H122" s="1">
        <f t="shared" si="22"/>
        <v>4.8797562989058049E-5</v>
      </c>
      <c r="I122" s="8">
        <f t="shared" si="24"/>
        <v>21.85734813139414</v>
      </c>
      <c r="J122" s="8">
        <f t="shared" si="25"/>
        <v>28.173688213192765</v>
      </c>
    </row>
    <row r="123" spans="1:10" x14ac:dyDescent="0.2">
      <c r="A123" s="8">
        <f t="shared" si="23"/>
        <v>8.8333333333333268</v>
      </c>
      <c r="B123" s="9">
        <f t="shared" si="17"/>
        <v>234.68035741775563</v>
      </c>
      <c r="C123" s="9">
        <f t="shared" si="18"/>
        <v>514.1027433521092</v>
      </c>
      <c r="D123" s="48">
        <f t="shared" si="16"/>
        <v>234.68035741775563</v>
      </c>
      <c r="E123" s="8">
        <f t="shared" si="19"/>
        <v>19.624162861879622</v>
      </c>
      <c r="F123" s="32">
        <f t="shared" si="21"/>
        <v>-5.5995206428552846E-4</v>
      </c>
      <c r="G123" s="20">
        <f t="shared" si="20"/>
        <v>-0.55995206428552846</v>
      </c>
      <c r="H123" s="1">
        <f t="shared" si="22"/>
        <v>4.8980192752833682E-5</v>
      </c>
      <c r="I123" s="8">
        <f t="shared" si="24"/>
        <v>22.270507463337321</v>
      </c>
      <c r="J123" s="8">
        <f t="shared" si="25"/>
        <v>28.270654221187208</v>
      </c>
    </row>
    <row r="124" spans="1:10" x14ac:dyDescent="0.2">
      <c r="A124" s="8">
        <f t="shared" si="23"/>
        <v>8.9166666666666607</v>
      </c>
      <c r="B124" s="9">
        <f t="shared" si="17"/>
        <v>241.4238893546185</v>
      </c>
      <c r="C124" s="9">
        <f t="shared" si="18"/>
        <v>522.59776754757445</v>
      </c>
      <c r="D124" s="48">
        <f t="shared" si="16"/>
        <v>241.4238893546185</v>
      </c>
      <c r="E124" s="8">
        <f t="shared" si="19"/>
        <v>19.700572443239384</v>
      </c>
      <c r="F124" s="32">
        <f t="shared" si="21"/>
        <v>-5.6195557488439545E-4</v>
      </c>
      <c r="G124" s="20">
        <f t="shared" si="20"/>
        <v>-0.56195557488439551</v>
      </c>
      <c r="H124" s="1">
        <f t="shared" si="22"/>
        <v>4.9163344293525625E-5</v>
      </c>
      <c r="I124" s="8">
        <f t="shared" si="24"/>
        <v>22.686595385871193</v>
      </c>
      <c r="J124" s="8">
        <f t="shared" si="25"/>
        <v>28.361821408248076</v>
      </c>
    </row>
    <row r="125" spans="1:10" x14ac:dyDescent="0.2">
      <c r="A125" s="8">
        <f t="shared" si="23"/>
        <v>8.9999999999999947</v>
      </c>
      <c r="B125" s="9">
        <f t="shared" si="17"/>
        <v>248.29267829327088</v>
      </c>
      <c r="C125" s="9">
        <f t="shared" si="18"/>
        <v>531.11926135941678</v>
      </c>
      <c r="D125" s="48">
        <f t="shared" si="16"/>
        <v>248.29267829327088</v>
      </c>
      <c r="E125" s="8">
        <f t="shared" si="19"/>
        <v>19.777220108948242</v>
      </c>
      <c r="F125" s="32">
        <f t="shared" si="21"/>
        <v>-5.6397163154982581E-4</v>
      </c>
      <c r="G125" s="20">
        <f t="shared" si="20"/>
        <v>-0.56397163154982577</v>
      </c>
      <c r="H125" s="1">
        <f t="shared" si="22"/>
        <v>4.934697866974759E-5</v>
      </c>
      <c r="I125" s="8">
        <f t="shared" si="24"/>
        <v>23.105540520037945</v>
      </c>
      <c r="J125" s="8">
        <f t="shared" si="25"/>
        <v>28.447107496439916</v>
      </c>
    </row>
    <row r="126" spans="1:10" x14ac:dyDescent="0.2">
      <c r="A126" s="8">
        <f t="shared" si="23"/>
        <v>9.0833333333333286</v>
      </c>
      <c r="B126" s="9">
        <f t="shared" si="17"/>
        <v>255.28757036616503</v>
      </c>
      <c r="C126" s="9">
        <f t="shared" si="18"/>
        <v>539.66544815995644</v>
      </c>
      <c r="D126" s="48">
        <f t="shared" si="16"/>
        <v>255.28757036616503</v>
      </c>
      <c r="E126" s="8">
        <f t="shared" si="19"/>
        <v>19.854089878901352</v>
      </c>
      <c r="F126" s="32">
        <f t="shared" si="21"/>
        <v>-5.6599988285756231E-4</v>
      </c>
      <c r="G126" s="20">
        <f t="shared" si="20"/>
        <v>-0.56599988285756231</v>
      </c>
      <c r="H126" s="1">
        <f t="shared" si="22"/>
        <v>4.9531056473625151E-5</v>
      </c>
      <c r="I126" s="8">
        <f t="shared" si="24"/>
        <v>23.527269017791856</v>
      </c>
      <c r="J126" s="8">
        <f t="shared" si="25"/>
        <v>28.526430618664794</v>
      </c>
    </row>
    <row r="127" spans="1:10" x14ac:dyDescent="0.2">
      <c r="A127" s="8">
        <f t="shared" si="23"/>
        <v>9.1666666666666625</v>
      </c>
      <c r="B127" s="9">
        <f t="shared" si="17"/>
        <v>262.40938917753346</v>
      </c>
      <c r="C127" s="9">
        <f t="shared" si="18"/>
        <v>548.23452683149719</v>
      </c>
      <c r="D127" s="48">
        <f t="shared" si="16"/>
        <v>262.40938917753346</v>
      </c>
      <c r="E127" s="8">
        <f t="shared" si="19"/>
        <v>19.931165552715303</v>
      </c>
      <c r="F127" s="32">
        <f t="shared" si="21"/>
        <v>-5.6803996688487522E-4</v>
      </c>
      <c r="G127" s="20">
        <f t="shared" si="20"/>
        <v>-0.56803996688487524</v>
      </c>
      <c r="H127" s="1">
        <f t="shared" si="22"/>
        <v>4.9715537836130132E-5</v>
      </c>
      <c r="I127" s="8">
        <f t="shared" si="24"/>
        <v>23.951704537398879</v>
      </c>
      <c r="J127" s="8">
        <f t="shared" si="25"/>
        <v>28.599709384087635</v>
      </c>
    </row>
    <row r="128" spans="1:10" x14ac:dyDescent="0.2">
      <c r="A128" s="8">
        <f t="shared" si="23"/>
        <v>9.2499999999999964</v>
      </c>
      <c r="B128" s="9">
        <f t="shared" si="17"/>
        <v>269.65893505181373</v>
      </c>
      <c r="C128" s="9">
        <f t="shared" si="18"/>
        <v>556.82467191923695</v>
      </c>
      <c r="D128" s="48">
        <f t="shared" si="16"/>
        <v>269.65893505181373</v>
      </c>
      <c r="E128" s="8">
        <f t="shared" si="19"/>
        <v>20.008430711103454</v>
      </c>
      <c r="F128" s="32">
        <f t="shared" si="21"/>
        <v>-5.700915111025264E-4</v>
      </c>
      <c r="G128" s="20">
        <f t="shared" si="20"/>
        <v>-0.57009151110252643</v>
      </c>
      <c r="H128" s="1">
        <f t="shared" si="22"/>
        <v>4.9900382432831557E-5</v>
      </c>
      <c r="I128" s="8">
        <f t="shared" si="24"/>
        <v>24.378768220526254</v>
      </c>
      <c r="J128" s="8">
        <f t="shared" si="25"/>
        <v>28.666862945206983</v>
      </c>
    </row>
    <row r="129" spans="1:10" x14ac:dyDescent="0.2">
      <c r="A129" s="8">
        <f t="shared" si="23"/>
        <v>9.3333333333333304</v>
      </c>
      <c r="B129" s="9">
        <f t="shared" si="17"/>
        <v>277.03698427546396</v>
      </c>
      <c r="C129" s="9">
        <f t="shared" si="18"/>
        <v>565.43403380454345</v>
      </c>
      <c r="D129" s="48">
        <f t="shared" si="16"/>
        <v>277.03698427546396</v>
      </c>
      <c r="E129" s="8">
        <f t="shared" si="19"/>
        <v>20.085868717434515</v>
      </c>
      <c r="F129" s="32">
        <f t="shared" si="21"/>
        <v>-5.7215413227355654E-4</v>
      </c>
      <c r="G129" s="20">
        <f t="shared" si="20"/>
        <v>-0.57215413227355649</v>
      </c>
      <c r="H129" s="1">
        <f t="shared" si="22"/>
        <v>5.0085549490070008E-5</v>
      </c>
      <c r="I129" s="8">
        <f t="shared" si="24"/>
        <v>24.808378671105693</v>
      </c>
      <c r="J129" s="8">
        <f t="shared" si="25"/>
        <v>28.727811066543744</v>
      </c>
    </row>
    <row r="130" spans="1:10" x14ac:dyDescent="0.2">
      <c r="A130" s="8">
        <f t="shared" si="23"/>
        <v>9.4166666666666643</v>
      </c>
      <c r="B130" s="9">
        <f t="shared" si="17"/>
        <v>284.54428833271447</v>
      </c>
      <c r="C130" s="9">
        <f t="shared" si="18"/>
        <v>574.06073889907498</v>
      </c>
      <c r="D130" s="48">
        <f t="shared" si="16"/>
        <v>284.54428833271447</v>
      </c>
      <c r="E130" s="8">
        <f t="shared" si="19"/>
        <v>20.163462719478577</v>
      </c>
      <c r="F130" s="32">
        <f t="shared" si="21"/>
        <v>-5.7422743635928623E-4</v>
      </c>
      <c r="G130" s="20">
        <f t="shared" si="20"/>
        <v>-0.5742274363592863</v>
      </c>
      <c r="H130" s="1">
        <f t="shared" si="22"/>
        <v>5.0270997791560941E-5</v>
      </c>
      <c r="I130" s="8">
        <f t="shared" si="24"/>
        <v>25.24045193605409</v>
      </c>
      <c r="J130" s="8">
        <f t="shared" si="25"/>
        <v>28.782474194916784</v>
      </c>
    </row>
    <row r="131" spans="1:10" x14ac:dyDescent="0.2">
      <c r="A131" s="8">
        <f t="shared" si="23"/>
        <v>9.4999999999999982</v>
      </c>
      <c r="B131" s="9">
        <f t="shared" si="17"/>
        <v>292.1815731358252</v>
      </c>
      <c r="C131" s="9">
        <f t="shared" si="18"/>
        <v>582.70288986021751</v>
      </c>
      <c r="D131" s="48">
        <f t="shared" si="16"/>
        <v>292.1815731358252</v>
      </c>
      <c r="E131" s="8">
        <f t="shared" si="19"/>
        <v>20.241195651344885</v>
      </c>
      <c r="F131" s="32">
        <f t="shared" si="21"/>
        <v>-5.7631101843291115E-4</v>
      </c>
      <c r="G131" s="20">
        <f t="shared" si="20"/>
        <v>-0.5763110184329111</v>
      </c>
      <c r="H131" s="1">
        <f t="shared" si="22"/>
        <v>5.0456685685432573E-5</v>
      </c>
      <c r="I131" s="8">
        <f t="shared" si="24"/>
        <v>25.674901487936022</v>
      </c>
      <c r="J131" s="8">
        <f t="shared" si="25"/>
        <v>28.830773531270765</v>
      </c>
    </row>
    <row r="132" spans="1:10" x14ac:dyDescent="0.2">
      <c r="A132" s="8">
        <f t="shared" si="23"/>
        <v>9.5833333333333321</v>
      </c>
      <c r="B132" s="9">
        <f t="shared" si="17"/>
        <v>299.9495382504449</v>
      </c>
      <c r="C132" s="9">
        <f t="shared" si="18"/>
        <v>591.3585658282982</v>
      </c>
      <c r="D132" s="48">
        <f t="shared" si="16"/>
        <v>299.9495382504449</v>
      </c>
      <c r="E132" s="8">
        <f t="shared" si="19"/>
        <v>20.319050235615499</v>
      </c>
      <c r="F132" s="32">
        <f t="shared" si="21"/>
        <v>-5.784044626010867E-4</v>
      </c>
      <c r="G132" s="20">
        <f t="shared" si="20"/>
        <v>-0.57840446260108669</v>
      </c>
      <c r="H132" s="1">
        <f t="shared" si="22"/>
        <v>5.0642571091703625E-5</v>
      </c>
      <c r="I132" s="8">
        <f t="shared" si="24"/>
        <v>26.111638209652419</v>
      </c>
      <c r="J132" s="8">
        <f t="shared" si="25"/>
        <v>28.872631104017803</v>
      </c>
    </row>
    <row r="133" spans="1:10" x14ac:dyDescent="0.2">
      <c r="A133" s="8">
        <f t="shared" si="23"/>
        <v>9.6666666666666661</v>
      </c>
      <c r="B133" s="9">
        <f t="shared" si="17"/>
        <v>307.84885611669228</v>
      </c>
      <c r="C133" s="9">
        <f t="shared" si="18"/>
        <v>600.02582268602259</v>
      </c>
      <c r="D133" s="48">
        <f t="shared" si="16"/>
        <v>307.84885611669228</v>
      </c>
      <c r="E133" s="8">
        <f t="shared" si="19"/>
        <v>20.397008985678834</v>
      </c>
      <c r="F133" s="32">
        <f t="shared" si="21"/>
        <v>-5.8050734193389598E-4</v>
      </c>
      <c r="G133" s="20">
        <f t="shared" si="20"/>
        <v>-0.58050734193389597</v>
      </c>
      <c r="H133" s="1">
        <f t="shared" si="22"/>
        <v>5.0828611510205593E-5</v>
      </c>
      <c r="I133" s="8">
        <f t="shared" si="24"/>
        <v>26.550570381239783</v>
      </c>
      <c r="J133" s="8">
        <f t="shared" si="25"/>
        <v>28.907969843850825</v>
      </c>
    </row>
    <row r="134" spans="1:10" x14ac:dyDescent="0.2">
      <c r="A134" s="8">
        <f t="shared" si="23"/>
        <v>9.75</v>
      </c>
      <c r="B134" s="9">
        <f t="shared" si="17"/>
        <v>315.88017126660338</v>
      </c>
      <c r="C134" s="9">
        <f t="shared" si="18"/>
        <v>608.7026933405715</v>
      </c>
      <c r="D134" s="48">
        <f t="shared" si="16"/>
        <v>315.88017126660338</v>
      </c>
      <c r="E134" s="8">
        <f t="shared" si="19"/>
        <v>20.475054208266997</v>
      </c>
      <c r="F134" s="32">
        <f t="shared" si="21"/>
        <v>-5.8261921840359245E-4</v>
      </c>
      <c r="G134" s="20">
        <f t="shared" si="20"/>
        <v>-0.58261921840359243</v>
      </c>
      <c r="H134" s="1">
        <f t="shared" si="22"/>
        <v>5.101476402895389E-5</v>
      </c>
      <c r="I134" s="8">
        <f t="shared" si="24"/>
        <v>26.991603668864151</v>
      </c>
      <c r="J134" s="8">
        <f t="shared" si="25"/>
        <v>28.936713659982658</v>
      </c>
    </row>
    <row r="135" spans="1:10" x14ac:dyDescent="0.2">
      <c r="A135" s="8">
        <f t="shared" si="23"/>
        <v>9.8333333333333339</v>
      </c>
      <c r="B135" s="9">
        <f t="shared" si="17"/>
        <v>324.04409953861926</v>
      </c>
      <c r="C135" s="9">
        <f t="shared" si="18"/>
        <v>617.387188028776</v>
      </c>
      <c r="D135" s="48">
        <f t="shared" si="16"/>
        <v>324.04409953861926</v>
      </c>
      <c r="E135" s="8">
        <f t="shared" si="19"/>
        <v>20.553168006200728</v>
      </c>
      <c r="F135" s="32">
        <f t="shared" si="21"/>
        <v>-5.847396428325163E-4</v>
      </c>
      <c r="G135" s="20">
        <f t="shared" si="20"/>
        <v>-0.58473964283251634</v>
      </c>
      <c r="H135" s="1">
        <f t="shared" si="22"/>
        <v>5.1200985332971801E-5</v>
      </c>
      <c r="I135" s="8">
        <f t="shared" si="24"/>
        <v>27.434641116093605</v>
      </c>
      <c r="J135" s="8">
        <f t="shared" si="25"/>
        <v>28.95878751776085</v>
      </c>
    </row>
    <row r="136" spans="1:10" x14ac:dyDescent="0.2">
      <c r="A136" s="8">
        <f t="shared" si="23"/>
        <v>9.9166666666666679</v>
      </c>
      <c r="B136" s="9">
        <f t="shared" si="17"/>
        <v>332.34122728980691</v>
      </c>
      <c r="C136" s="9">
        <f t="shared" si="18"/>
        <v>626.07729464577699</v>
      </c>
      <c r="D136" s="48">
        <f t="shared" si="16"/>
        <v>332.34122728980691</v>
      </c>
      <c r="E136" s="8">
        <f t="shared" si="19"/>
        <v>20.631332281345607</v>
      </c>
      <c r="F136" s="32">
        <f t="shared" si="21"/>
        <v>-5.868681548505813E-4</v>
      </c>
      <c r="G136" s="20">
        <f t="shared" si="20"/>
        <v>-0.5868681548505813</v>
      </c>
      <c r="H136" s="1">
        <f t="shared" si="22"/>
        <v>5.1387231713570973E-5</v>
      </c>
      <c r="I136" s="8">
        <f t="shared" si="24"/>
        <v>27.879583137532634</v>
      </c>
      <c r="J136" s="8">
        <f t="shared" si="25"/>
        <v>28.974117517604437</v>
      </c>
    </row>
    <row r="137" spans="1:10" x14ac:dyDescent="0.2">
      <c r="A137" s="8">
        <f t="shared" si="23"/>
        <v>10.000000000000002</v>
      </c>
      <c r="B137" s="9">
        <f t="shared" si="17"/>
        <v>340.77211060653622</v>
      </c>
      <c r="C137" s="9">
        <f t="shared" si="18"/>
        <v>634.77097909755662</v>
      </c>
      <c r="D137" s="48">
        <f t="shared" si="16"/>
        <v>340.77211060653622</v>
      </c>
      <c r="E137" s="8">
        <f t="shared" si="19"/>
        <v>20.70952873778289</v>
      </c>
      <c r="F137" s="32">
        <f t="shared" si="21"/>
        <v>-5.8900428286272517E-4</v>
      </c>
      <c r="G137" s="20">
        <f t="shared" si="20"/>
        <v>-0.5890042828627251</v>
      </c>
      <c r="H137" s="1">
        <f t="shared" si="22"/>
        <v>5.1573459078090872E-5</v>
      </c>
      <c r="I137" s="8">
        <f t="shared" si="24"/>
        <v>28.326327514900903</v>
      </c>
      <c r="J137" s="8">
        <f t="shared" si="25"/>
        <v>28.982630975204628</v>
      </c>
    </row>
    <row r="138" spans="1:10" x14ac:dyDescent="0.2">
      <c r="A138" s="8">
        <f t="shared" si="23"/>
        <v>10.083333333333336</v>
      </c>
      <c r="B138" s="9">
        <f t="shared" si="17"/>
        <v>349.33727451435891</v>
      </c>
      <c r="C138" s="9">
        <f t="shared" si="18"/>
        <v>643.46618567771088</v>
      </c>
      <c r="D138" s="48">
        <f t="shared" si="16"/>
        <v>349.33727451435891</v>
      </c>
      <c r="E138" s="8">
        <f t="shared" si="19"/>
        <v>20.787738885198465</v>
      </c>
      <c r="F138" s="32">
        <f t="shared" si="21"/>
        <v>-5.9114754402671797E-4</v>
      </c>
      <c r="G138" s="20">
        <f t="shared" si="20"/>
        <v>-0.59114754402671799</v>
      </c>
      <c r="H138" s="1">
        <f t="shared" si="22"/>
        <v>5.1759622960100406E-5</v>
      </c>
      <c r="I138" s="8">
        <f t="shared" si="24"/>
        <v>28.774769395638035</v>
      </c>
      <c r="J138" s="8">
        <f t="shared" si="25"/>
        <v>28.98425650292743</v>
      </c>
    </row>
    <row r="139" spans="1:10" x14ac:dyDescent="0.2">
      <c r="A139" s="8">
        <f t="shared" si="23"/>
        <v>10.16666666666667</v>
      </c>
      <c r="B139" s="9">
        <f t="shared" si="17"/>
        <v>358.03721218785688</v>
      </c>
      <c r="C139" s="9">
        <f t="shared" si="18"/>
        <v>652.1608374688152</v>
      </c>
      <c r="D139" s="48">
        <f t="shared" si="16"/>
        <v>358.03721218785688</v>
      </c>
      <c r="E139" s="8">
        <f t="shared" si="19"/>
        <v>20.865944042492991</v>
      </c>
      <c r="F139" s="32">
        <f t="shared" si="21"/>
        <v>-5.9329744424172046E-4</v>
      </c>
      <c r="G139" s="20">
        <f t="shared" si="20"/>
        <v>-0.59329744424172048</v>
      </c>
      <c r="H139" s="1">
        <f t="shared" si="22"/>
        <v>5.1945678530063155E-5</v>
      </c>
      <c r="I139" s="8">
        <f t="shared" si="24"/>
        <v>29.224801294114961</v>
      </c>
      <c r="J139" s="8">
        <f t="shared" si="25"/>
        <v>28.978924092352091</v>
      </c>
    </row>
    <row r="140" spans="1:10" x14ac:dyDescent="0.2">
      <c r="A140" s="8">
        <f t="shared" si="23"/>
        <v>10.250000000000004</v>
      </c>
      <c r="B140" s="9">
        <f t="shared" si="17"/>
        <v>366.87238416125695</v>
      </c>
      <c r="C140" s="9">
        <f t="shared" si="18"/>
        <v>660.8528367687129</v>
      </c>
      <c r="D140" s="48">
        <f t="shared" si="16"/>
        <v>366.87238416125695</v>
      </c>
      <c r="E140" s="8">
        <f t="shared" si="19"/>
        <v>20.944125341616196</v>
      </c>
      <c r="F140" s="32">
        <f t="shared" si="21"/>
        <v>-5.9545347814798E-4</v>
      </c>
      <c r="G140" s="20">
        <f t="shared" si="20"/>
        <v>-0.59545347814798</v>
      </c>
      <c r="H140" s="1">
        <f t="shared" si="22"/>
        <v>5.2131580606468115E-5</v>
      </c>
      <c r="I140" s="8">
        <f t="shared" si="24"/>
        <v>29.676313095530983</v>
      </c>
      <c r="J140" s="8">
        <f t="shared" si="25"/>
        <v>28.966565197875013</v>
      </c>
    </row>
    <row r="141" spans="1:10" x14ac:dyDescent="0.2">
      <c r="A141" s="8">
        <f t="shared" si="23"/>
        <v>10.333333333333337</v>
      </c>
      <c r="B141" s="9">
        <f t="shared" si="17"/>
        <v>375.84321754062711</v>
      </c>
      <c r="C141" s="9">
        <f t="shared" si="18"/>
        <v>669.54006554203454</v>
      </c>
      <c r="D141" s="48">
        <f t="shared" si="16"/>
        <v>375.84321754062711</v>
      </c>
      <c r="E141" s="8">
        <f t="shared" si="19"/>
        <v>21.022263731628115</v>
      </c>
      <c r="F141" s="32">
        <f t="shared" si="21"/>
        <v>-5.9761512913804609E-4</v>
      </c>
      <c r="G141" s="20">
        <f t="shared" si="20"/>
        <v>-0.59761512913804604</v>
      </c>
      <c r="H141" s="1">
        <f t="shared" si="22"/>
        <v>5.2317283667426585E-5</v>
      </c>
      <c r="I141" s="8">
        <f t="shared" si="24"/>
        <v>30.129192062574226</v>
      </c>
      <c r="J141" s="8">
        <f t="shared" si="25"/>
        <v>28.94711282130471</v>
      </c>
    </row>
    <row r="142" spans="1:10" x14ac:dyDescent="0.2">
      <c r="A142" s="8">
        <f t="shared" si="23"/>
        <v>10.416666666666671</v>
      </c>
      <c r="B142" s="9">
        <f t="shared" si="17"/>
        <v>384.9501052184965</v>
      </c>
      <c r="C142" s="9">
        <f t="shared" si="18"/>
        <v>678.22038589723445</v>
      </c>
      <c r="D142" s="48">
        <f t="shared" si="16"/>
        <v>384.9501052184965</v>
      </c>
      <c r="E142" s="8">
        <f t="shared" si="19"/>
        <v>21.100339982989883</v>
      </c>
      <c r="F142" s="32">
        <f t="shared" si="21"/>
        <v>-5.9978186937988413E-4</v>
      </c>
      <c r="G142" s="20">
        <f t="shared" si="20"/>
        <v>-0.59978186937988409</v>
      </c>
      <c r="H142" s="1">
        <f t="shared" si="22"/>
        <v>5.2502741862735915E-5</v>
      </c>
      <c r="I142" s="8">
        <f t="shared" si="24"/>
        <v>30.583322844921355</v>
      </c>
      <c r="J142" s="8">
        <f t="shared" si="25"/>
        <v>28.920501597369142</v>
      </c>
    </row>
    <row r="143" spans="1:10" x14ac:dyDescent="0.2">
      <c r="A143" s="8">
        <f t="shared" si="23"/>
        <v>10.500000000000005</v>
      </c>
      <c r="B143" s="9">
        <f t="shared" si="17"/>
        <v>394.19340509175925</v>
      </c>
      <c r="C143" s="9">
        <f t="shared" si="18"/>
        <v>686.89164058940571</v>
      </c>
      <c r="D143" s="48">
        <f t="shared" si="16"/>
        <v>394.19340509175925</v>
      </c>
      <c r="E143" s="8">
        <f t="shared" si="19"/>
        <v>21.178334692086338</v>
      </c>
      <c r="F143" s="32">
        <f t="shared" si="21"/>
        <v>-6.0195315985225721E-4</v>
      </c>
      <c r="G143" s="20">
        <f t="shared" si="20"/>
        <v>-0.60195315985225717</v>
      </c>
      <c r="H143" s="1">
        <f t="shared" si="22"/>
        <v>5.2687909026409625E-5</v>
      </c>
      <c r="I143" s="8">
        <f t="shared" si="24"/>
        <v>31.038587491650457</v>
      </c>
      <c r="J143" s="8">
        <f t="shared" si="25"/>
        <v>28.88666788005256</v>
      </c>
    </row>
    <row r="144" spans="1:10" x14ac:dyDescent="0.2">
      <c r="A144" s="8">
        <f t="shared" si="23"/>
        <v>10.583333333333339</v>
      </c>
      <c r="B144" s="9">
        <f t="shared" si="17"/>
        <v>403.57343928375104</v>
      </c>
      <c r="C144" s="9">
        <f t="shared" si="18"/>
        <v>695.55165354910889</v>
      </c>
      <c r="D144" s="48">
        <f t="shared" si="16"/>
        <v>403.57343928375104</v>
      </c>
      <c r="E144" s="8">
        <f t="shared" si="19"/>
        <v>21.256228285982665</v>
      </c>
      <c r="F144" s="32">
        <f t="shared" si="21"/>
        <v>-6.0412845039273949E-4</v>
      </c>
      <c r="G144" s="20">
        <f t="shared" si="20"/>
        <v>-0.60412845039273944</v>
      </c>
      <c r="H144" s="1">
        <f t="shared" si="22"/>
        <v>5.2872738689673562E-5</v>
      </c>
      <c r="I144" s="8">
        <f t="shared" si="24"/>
        <v>31.494865466638828</v>
      </c>
      <c r="J144" s="8">
        <f t="shared" si="25"/>
        <v>28.845549829674837</v>
      </c>
    </row>
    <row r="145" spans="1:10" x14ac:dyDescent="0.2">
      <c r="A145" s="8">
        <f t="shared" si="23"/>
        <v>10.666666666666673</v>
      </c>
      <c r="B145" s="9">
        <f t="shared" si="17"/>
        <v>413.09049337140016</v>
      </c>
      <c r="C145" s="9">
        <f t="shared" si="18"/>
        <v>704.19823043742463</v>
      </c>
      <c r="D145" s="48">
        <f t="shared" ref="D145:D208" si="26">B145</f>
        <v>413.09049337140016</v>
      </c>
      <c r="E145" s="8">
        <f t="shared" si="19"/>
        <v>21.334001027416864</v>
      </c>
      <c r="F145" s="32">
        <f t="shared" si="21"/>
        <v>-6.0630717975871599E-4</v>
      </c>
      <c r="G145" s="20">
        <f t="shared" si="20"/>
        <v>-0.60630717975871595</v>
      </c>
      <c r="H145" s="1">
        <f t="shared" si="22"/>
        <v>5.3057184094426251E-5</v>
      </c>
      <c r="I145" s="8">
        <f t="shared" si="24"/>
        <v>31.952033667014916</v>
      </c>
      <c r="J145" s="8">
        <f t="shared" si="25"/>
        <v>28.797087500622116</v>
      </c>
    </row>
    <row r="146" spans="1:10" x14ac:dyDescent="0.2">
      <c r="A146" s="8">
        <f t="shared" si="23"/>
        <v>10.750000000000007</v>
      </c>
      <c r="B146" s="9">
        <f t="shared" ref="B146:B209" si="27">B145+((I145+dp_dy*(1+EXP(-(ABS(E145)-displ)/9*sharpness))^(-alpha)/(H145*rho))/H145*SIN(H145*time_step*3600)-J145/H145*COS(H145*time_step*3600)-dp_dy*(1+EXP(-(ABS(E145)-displ)/9*sharpness))^(-alpha)*time_step*3600/(H145*rho)+J145/H145)/1000</f>
        <v>422.74481561838218</v>
      </c>
      <c r="C146" s="9">
        <f t="shared" ref="C146:C209" si="28">C145+((I145+dp_dy*(1+EXP(-(ABS(E145)-displ)/9*sharpness))^(-alpha)/(H145*rho))/H145*COS(H145*time_step*3600)+J145/H145*SIN(H145*time_step*3600)-(I145+dp_dy*(1+EXP(-(ABS(E145)-displ)/9*sharpness))^(-alpha)/(H145*rho))/H145)/1000</f>
        <v>712.82915922741006</v>
      </c>
      <c r="D146" s="48">
        <f t="shared" si="26"/>
        <v>422.74481561838218</v>
      </c>
      <c r="E146" s="8">
        <f t="shared" ref="E146:E209" si="29">360*(init_km_from_eq+C146)/(2*PI()*6.37*10^3)</f>
        <v>21.411633020029754</v>
      </c>
      <c r="F146" s="32">
        <f t="shared" si="21"/>
        <v>-6.0848877570171176E-4</v>
      </c>
      <c r="G146" s="20">
        <f t="shared" ref="G146:G209" si="30">F146*10^5/100</f>
        <v>-0.60848877570171178</v>
      </c>
      <c r="H146" s="1">
        <f t="shared" si="22"/>
        <v>5.3241198207161981E-5</v>
      </c>
      <c r="I146" s="8">
        <f t="shared" si="24"/>
        <v>32.409966444731054</v>
      </c>
      <c r="J146" s="8">
        <f t="shared" si="25"/>
        <v>28.741222929633359</v>
      </c>
    </row>
    <row r="147" spans="1:10" x14ac:dyDescent="0.2">
      <c r="A147" s="8">
        <f t="shared" si="23"/>
        <v>10.833333333333341</v>
      </c>
      <c r="B147" s="9">
        <f t="shared" si="27"/>
        <v>432.53661621522264</v>
      </c>
      <c r="C147" s="9">
        <f t="shared" si="28"/>
        <v>721.44221081211231</v>
      </c>
      <c r="D147" s="48">
        <f t="shared" si="26"/>
        <v>432.53661621522264</v>
      </c>
      <c r="E147" s="8">
        <f t="shared" si="29"/>
        <v>21.489104213833823</v>
      </c>
      <c r="F147" s="32">
        <f t="shared" ref="F147:F210" si="31">dp_dy*(1+EXP(-(ABS(E146)-displ)/9*sharpness))^(-alpha)</f>
        <v>-6.1067265505538367E-4</v>
      </c>
      <c r="G147" s="20">
        <f t="shared" si="30"/>
        <v>-0.61067265505538371</v>
      </c>
      <c r="H147" s="1">
        <f t="shared" ref="H147:H210" si="32">2*7.292*10^(-5)*SIN(E147*PI()/180)</f>
        <v>5.3424733733353876E-5</v>
      </c>
      <c r="I147" s="8">
        <f t="shared" si="24"/>
        <v>32.868535631320697</v>
      </c>
      <c r="J147" s="8">
        <f t="shared" si="25"/>
        <v>28.677900224543507</v>
      </c>
    </row>
    <row r="148" spans="1:10" x14ac:dyDescent="0.2">
      <c r="A148" s="8">
        <f t="shared" si="23"/>
        <v>10.916666666666675</v>
      </c>
      <c r="B148" s="9">
        <f t="shared" si="27"/>
        <v>442.4660665273131</v>
      </c>
      <c r="C148" s="9">
        <f t="shared" si="28"/>
        <v>730.03513963925934</v>
      </c>
      <c r="D148" s="48">
        <f t="shared" si="26"/>
        <v>442.4660665273131</v>
      </c>
      <c r="E148" s="8">
        <f t="shared" si="29"/>
        <v>21.566394410922022</v>
      </c>
      <c r="F148" s="32">
        <f t="shared" si="31"/>
        <v>-6.1285822383749713E-4</v>
      </c>
      <c r="G148" s="20">
        <f t="shared" si="30"/>
        <v>-0.61285822383749711</v>
      </c>
      <c r="H148" s="1">
        <f t="shared" si="32"/>
        <v>5.3607743132293606E-5</v>
      </c>
      <c r="I148" s="8">
        <f t="shared" si="24"/>
        <v>33.327610565900692</v>
      </c>
      <c r="J148" s="8">
        <f t="shared" si="25"/>
        <v>28.607065653379625</v>
      </c>
    </row>
    <row r="149" spans="1:10" x14ac:dyDescent="0.2">
      <c r="A149" s="8">
        <f t="shared" si="23"/>
        <v>11.000000000000009</v>
      </c>
      <c r="B149" s="9">
        <f t="shared" si="27"/>
        <v>452.53329835182205</v>
      </c>
      <c r="C149" s="9">
        <f t="shared" si="28"/>
        <v>738.60568437271911</v>
      </c>
      <c r="D149" s="48">
        <f t="shared" si="26"/>
        <v>452.53329835182205</v>
      </c>
      <c r="E149" s="8">
        <f t="shared" si="29"/>
        <v>21.64348327141736</v>
      </c>
      <c r="F149" s="32">
        <f t="shared" si="31"/>
        <v>-6.1504487736619025E-4</v>
      </c>
      <c r="G149" s="20">
        <f t="shared" si="30"/>
        <v>-0.61504487736619029</v>
      </c>
      <c r="H149" s="1">
        <f t="shared" si="32"/>
        <v>5.3790178632384287E-5</v>
      </c>
      <c r="I149" s="8">
        <f t="shared" si="24"/>
        <v>33.787058126475834</v>
      </c>
      <c r="J149" s="8">
        <f t="shared" si="25"/>
        <v>28.528667733702743</v>
      </c>
    </row>
    <row r="150" spans="1:10" x14ac:dyDescent="0.2">
      <c r="A150" s="8">
        <f t="shared" si="23"/>
        <v>11.083333333333343</v>
      </c>
      <c r="B150" s="9">
        <f t="shared" si="27"/>
        <v>462.73840318449948</v>
      </c>
      <c r="C150" s="9">
        <f t="shared" si="28"/>
        <v>747.15156858078296</v>
      </c>
      <c r="D150" s="48">
        <f t="shared" si="26"/>
        <v>462.73840318449948</v>
      </c>
      <c r="E150" s="8">
        <f t="shared" si="29"/>
        <v>21.720350319663758</v>
      </c>
      <c r="F150" s="32">
        <f t="shared" si="31"/>
        <v>-6.1723200039082485E-4</v>
      </c>
      <c r="G150" s="20">
        <f t="shared" si="30"/>
        <v>-0.61723200039082482</v>
      </c>
      <c r="H150" s="1">
        <f t="shared" si="32"/>
        <v>5.3971992246881802E-5</v>
      </c>
      <c r="I150" s="8">
        <f t="shared" si="24"/>
        <v>34.246742764599261</v>
      </c>
      <c r="J150" s="8">
        <f t="shared" si="25"/>
        <v>28.442657322083935</v>
      </c>
    </row>
    <row r="151" spans="1:10" x14ac:dyDescent="0.2">
      <c r="A151" s="8">
        <f t="shared" si="23"/>
        <v>11.166666666666677</v>
      </c>
      <c r="B151" s="9">
        <f t="shared" si="27"/>
        <v>473.08143149739021</v>
      </c>
      <c r="C151" s="9">
        <f t="shared" si="28"/>
        <v>755.67050145129781</v>
      </c>
      <c r="D151" s="48">
        <f t="shared" si="26"/>
        <v>473.08143149739021</v>
      </c>
      <c r="E151" s="8">
        <f t="shared" si="29"/>
        <v>21.796974950658385</v>
      </c>
      <c r="F151" s="32">
        <f t="shared" si="31"/>
        <v>-6.1941896723769255E-4</v>
      </c>
      <c r="G151" s="20">
        <f t="shared" si="30"/>
        <v>-0.61941896723769252</v>
      </c>
      <c r="H151" s="1">
        <f t="shared" si="32"/>
        <v>5.4153135790079527E-5</v>
      </c>
      <c r="I151" s="8">
        <f t="shared" ref="I151:I214" si="33">(I150+dp_dy*(1+EXP(-(ABS(E150)-displ)/9*sharpness))^(-alpha)/(H150*rho))*COS(H150*time_step*3600)+J150*SIN(H150*time_step*3600)-dp_dy*(1+EXP(-(ABS(E150)-displ)/9*sharpness))^(-alpha)/(H150*rho)</f>
        <v>34.706526543438393</v>
      </c>
      <c r="J151" s="8">
        <f t="shared" ref="J151:J214" si="34">-(I150+dp_dy*(1+EXP(-(ABS(E150)-displ)/9*sharpness))^(-alpha)/(H150*rho))*SIN(H150*time_step*3600)+J150*COS(H150*time_step*3600)</f>
        <v>28.348987703599587</v>
      </c>
    </row>
    <row r="152" spans="1:10" x14ac:dyDescent="0.2">
      <c r="A152" s="8">
        <f t="shared" si="23"/>
        <v>11.250000000000011</v>
      </c>
      <c r="B152" s="9">
        <f t="shared" si="27"/>
        <v>483.56239202848371</v>
      </c>
      <c r="C152" s="9">
        <f t="shared" si="28"/>
        <v>764.1601785336336</v>
      </c>
      <c r="D152" s="48">
        <f t="shared" si="26"/>
        <v>483.56239202848371</v>
      </c>
      <c r="E152" s="8">
        <f t="shared" si="29"/>
        <v>21.873336436725385</v>
      </c>
      <c r="F152" s="32">
        <f t="shared" si="31"/>
        <v>-6.216051419708408E-4</v>
      </c>
      <c r="G152" s="20">
        <f t="shared" si="30"/>
        <v>-0.62160514197084082</v>
      </c>
      <c r="H152" s="1">
        <f t="shared" si="32"/>
        <v>5.4333560893930907E-5</v>
      </c>
      <c r="I152" s="8">
        <f t="shared" si="33"/>
        <v>35.166269179292044</v>
      </c>
      <c r="J152" s="8">
        <f t="shared" si="34"/>
        <v>28.247614681226946</v>
      </c>
    </row>
    <row r="153" spans="1:10" x14ac:dyDescent="0.2">
      <c r="A153" s="8">
        <f t="shared" si="23"/>
        <v>11.333333333333345</v>
      </c>
      <c r="B153" s="9">
        <f t="shared" si="27"/>
        <v>494.18125108434225</v>
      </c>
      <c r="C153" s="9">
        <f t="shared" si="28"/>
        <v>772.61828250743861</v>
      </c>
      <c r="D153" s="48">
        <f t="shared" si="26"/>
        <v>494.18125108434225</v>
      </c>
      <c r="E153" s="8">
        <f t="shared" si="29"/>
        <v>21.949413934430542</v>
      </c>
      <c r="F153" s="32">
        <f t="shared" si="31"/>
        <v>-6.2378987856825648E-4</v>
      </c>
      <c r="G153" s="20">
        <f t="shared" si="30"/>
        <v>-0.62378987856825641</v>
      </c>
      <c r="H153" s="1">
        <f t="shared" si="32"/>
        <v>5.451321902510297E-5</v>
      </c>
      <c r="I153" s="8">
        <f t="shared" si="33"/>
        <v>35.625828086599981</v>
      </c>
      <c r="J153" s="8">
        <f t="shared" si="34"/>
        <v>28.138496665017577</v>
      </c>
    </row>
    <row r="154" spans="1:10" x14ac:dyDescent="0.2">
      <c r="A154" s="8">
        <f t="shared" si="23"/>
        <v>11.416666666666679</v>
      </c>
      <c r="B154" s="9">
        <f t="shared" si="27"/>
        <v>504.93793185676077</v>
      </c>
      <c r="C154" s="9">
        <f t="shared" si="28"/>
        <v>781.04248397809738</v>
      </c>
      <c r="D154" s="48">
        <f t="shared" si="26"/>
        <v>504.93793185676077</v>
      </c>
      <c r="E154" s="8">
        <f t="shared" si="29"/>
        <v>22.02518649173614</v>
      </c>
      <c r="F154" s="32">
        <f t="shared" si="31"/>
        <v>-6.2597252111362852E-4</v>
      </c>
      <c r="G154" s="20">
        <f t="shared" si="30"/>
        <v>-0.62597252111362844</v>
      </c>
      <c r="H154" s="1">
        <f t="shared" si="32"/>
        <v>5.4692061502454406E-5</v>
      </c>
      <c r="I154" s="8">
        <f t="shared" si="33"/>
        <v>36.085058426481595</v>
      </c>
      <c r="J154" s="8">
        <f t="shared" si="34"/>
        <v>28.021594760922831</v>
      </c>
    </row>
    <row r="155" spans="1:10" x14ac:dyDescent="0.2">
      <c r="A155" s="8">
        <f t="shared" si="23"/>
        <v>11.500000000000012</v>
      </c>
      <c r="B155" s="9">
        <f t="shared" si="27"/>
        <v>515.83231375452237</v>
      </c>
      <c r="C155" s="9">
        <f t="shared" si="28"/>
        <v>789.43044229876671</v>
      </c>
      <c r="D155" s="48">
        <f t="shared" si="26"/>
        <v>515.83231375452237</v>
      </c>
      <c r="E155" s="8">
        <f t="shared" si="29"/>
        <v>22.100633055394852</v>
      </c>
      <c r="F155" s="32">
        <f t="shared" si="31"/>
        <v>-6.2815240400389066E-4</v>
      </c>
      <c r="G155" s="20">
        <f t="shared" si="30"/>
        <v>-0.62815240400389061</v>
      </c>
      <c r="H155" s="1">
        <f t="shared" si="32"/>
        <v>5.4870039514929511E-5</v>
      </c>
      <c r="I155" s="8">
        <f t="shared" si="33"/>
        <v>36.543813158835668</v>
      </c>
      <c r="J155" s="8">
        <f t="shared" si="34"/>
        <v>27.896872859142146</v>
      </c>
    </row>
    <row r="156" spans="1:10" x14ac:dyDescent="0.2">
      <c r="A156" s="8">
        <f t="shared" si="23"/>
        <v>11.583333333333346</v>
      </c>
      <c r="B156" s="9">
        <f t="shared" si="27"/>
        <v>526.86423175132097</v>
      </c>
      <c r="C156" s="9">
        <f t="shared" si="28"/>
        <v>797.77980641882777</v>
      </c>
      <c r="D156" s="48">
        <f t="shared" si="26"/>
        <v>526.86423175132097</v>
      </c>
      <c r="E156" s="8">
        <f t="shared" si="29"/>
        <v>22.175732478581267</v>
      </c>
      <c r="F156" s="32">
        <f t="shared" si="31"/>
        <v>-6.3032885217271953E-4</v>
      </c>
      <c r="G156" s="20">
        <f t="shared" si="30"/>
        <v>-0.6303288521727195</v>
      </c>
      <c r="H156" s="1">
        <f t="shared" si="32"/>
        <v>5.5047104139860692E-5</v>
      </c>
      <c r="I156" s="8">
        <f t="shared" si="33"/>
        <v>37.001943098027951</v>
      </c>
      <c r="J156" s="8">
        <f t="shared" si="34"/>
        <v>27.764297721861883</v>
      </c>
    </row>
    <row r="157" spans="1:10" x14ac:dyDescent="0.2">
      <c r="A157" s="8">
        <f t="shared" si="23"/>
        <v>11.66666666666668</v>
      </c>
      <c r="B157" s="9">
        <f t="shared" si="27"/>
        <v>538.0334757509321</v>
      </c>
      <c r="C157" s="9">
        <f t="shared" si="28"/>
        <v>806.08821575855029</v>
      </c>
      <c r="D157" s="48">
        <f t="shared" si="26"/>
        <v>538.0334757509321</v>
      </c>
      <c r="E157" s="8">
        <f t="shared" si="29"/>
        <v>22.250463528759159</v>
      </c>
      <c r="F157" s="32">
        <f t="shared" si="31"/>
        <v>-6.3250118133014528E-4</v>
      </c>
      <c r="G157" s="20">
        <f t="shared" si="30"/>
        <v>-0.63250118133014532</v>
      </c>
      <c r="H157" s="1">
        <f t="shared" si="32"/>
        <v>5.522320636166936E-5</v>
      </c>
      <c r="I157" s="8">
        <f t="shared" si="33"/>
        <v>37.459296972188248</v>
      </c>
      <c r="J157" s="8">
        <f t="shared" si="34"/>
        <v>27.623839070249382</v>
      </c>
    </row>
    <row r="158" spans="1:10" x14ac:dyDescent="0.2">
      <c r="A158" s="8">
        <f t="shared" si="23"/>
        <v>11.750000000000014</v>
      </c>
      <c r="B158" s="9">
        <f t="shared" si="27"/>
        <v>549.3397899707162</v>
      </c>
      <c r="C158" s="9">
        <f t="shared" si="28"/>
        <v>814.35330110972552</v>
      </c>
      <c r="D158" s="48">
        <f t="shared" si="26"/>
        <v>549.3397899707162</v>
      </c>
      <c r="E158" s="8">
        <f t="shared" si="29"/>
        <v>22.32480489578235</v>
      </c>
      <c r="F158" s="32">
        <f t="shared" si="31"/>
        <v>-6.3466869821840347E-4</v>
      </c>
      <c r="G158" s="20">
        <f t="shared" si="30"/>
        <v>-0.63466869821840344</v>
      </c>
      <c r="H158" s="1">
        <f t="shared" si="32"/>
        <v>5.5398297090956254E-5</v>
      </c>
      <c r="I158" s="8">
        <f t="shared" si="33"/>
        <v>37.915721486133009</v>
      </c>
      <c r="J158" s="8">
        <f t="shared" si="34"/>
        <v>27.47546967056417</v>
      </c>
    </row>
    <row r="159" spans="1:10" x14ac:dyDescent="0.2">
      <c r="A159" s="8">
        <f t="shared" si="23"/>
        <v>11.833333333333348</v>
      </c>
      <c r="B159" s="9">
        <f t="shared" si="27"/>
        <v>560.78287234454388</v>
      </c>
      <c r="C159" s="9">
        <f t="shared" si="28"/>
        <v>822.57268556198153</v>
      </c>
      <c r="D159" s="48">
        <f t="shared" si="26"/>
        <v>560.78287234454388</v>
      </c>
      <c r="E159" s="8">
        <f t="shared" si="29"/>
        <v>22.398735200226579</v>
      </c>
      <c r="F159" s="32">
        <f t="shared" si="31"/>
        <v>-6.3683070088413362E-4</v>
      </c>
      <c r="G159" s="20">
        <f t="shared" si="30"/>
        <v>-0.63683070088413363</v>
      </c>
      <c r="H159" s="1">
        <f t="shared" si="32"/>
        <v>5.557232718397039E-5</v>
      </c>
      <c r="I159" s="8">
        <f t="shared" si="33"/>
        <v>38.371061387923874</v>
      </c>
      <c r="J159" s="8">
        <f t="shared" si="34"/>
        <v>27.319165419245682</v>
      </c>
    </row>
    <row r="160" spans="1:10" x14ac:dyDescent="0.2">
      <c r="A160" s="8">
        <f t="shared" si="23"/>
        <v>11.916666666666682</v>
      </c>
      <c r="B160" s="9">
        <f t="shared" si="27"/>
        <v>572.36237394623492</v>
      </c>
      <c r="C160" s="9">
        <f t="shared" si="28"/>
        <v>830.74398545445297</v>
      </c>
      <c r="D160" s="48">
        <f t="shared" si="26"/>
        <v>572.36237394623492</v>
      </c>
      <c r="E160" s="8">
        <f t="shared" si="29"/>
        <v>22.472233001949387</v>
      </c>
      <c r="F160" s="32">
        <f t="shared" si="31"/>
        <v>-6.3898647896700215E-4</v>
      </c>
      <c r="G160" s="20">
        <f t="shared" si="30"/>
        <v>-0.63898647896700222</v>
      </c>
      <c r="H160" s="1">
        <f t="shared" si="32"/>
        <v>5.5745247462445523E-5</v>
      </c>
      <c r="I160" s="8">
        <f t="shared" si="33"/>
        <v>38.82515953906664</v>
      </c>
      <c r="J160" s="8">
        <f t="shared" si="34"/>
        <v>27.15490542683445</v>
      </c>
    </row>
    <row r="161" spans="1:10" x14ac:dyDescent="0.2">
      <c r="A161" s="8">
        <f t="shared" si="23"/>
        <v>12.000000000000016</v>
      </c>
      <c r="B161" s="9">
        <f t="shared" si="27"/>
        <v>584.07789843460341</v>
      </c>
      <c r="C161" s="9">
        <f t="shared" si="28"/>
        <v>838.86481135243264</v>
      </c>
      <c r="D161" s="48">
        <f t="shared" si="26"/>
        <v>584.07789843460341</v>
      </c>
      <c r="E161" s="8">
        <f t="shared" si="29"/>
        <v>22.545276808874785</v>
      </c>
      <c r="F161" s="32">
        <f t="shared" si="31"/>
        <v>-6.4113531400479692E-4</v>
      </c>
      <c r="G161" s="20">
        <f t="shared" si="30"/>
        <v>-0.64113531400479684</v>
      </c>
      <c r="H161" s="1">
        <f t="shared" si="32"/>
        <v>5.5917008733792722E-5</v>
      </c>
      <c r="I161" s="8">
        <f t="shared" si="33"/>
        <v>39.277856988348951</v>
      </c>
      <c r="J161" s="8">
        <f t="shared" si="34"/>
        <v>26.982672100581606</v>
      </c>
    </row>
    <row r="162" spans="1:10" x14ac:dyDescent="0.2">
      <c r="A162" s="8">
        <f t="shared" si="23"/>
        <v>12.08333333333335</v>
      </c>
      <c r="B162" s="9">
        <f t="shared" si="27"/>
        <v>595.9290015211983</v>
      </c>
      <c r="C162" s="9">
        <f t="shared" si="28"/>
        <v>846.9327690485901</v>
      </c>
      <c r="D162" s="48">
        <f t="shared" si="26"/>
        <v>595.9290015211983</v>
      </c>
      <c r="E162" s="8">
        <f t="shared" si="29"/>
        <v>22.617845085998791</v>
      </c>
      <c r="F162" s="32">
        <f t="shared" si="31"/>
        <v>-6.4327647975502317E-4</v>
      </c>
      <c r="G162" s="20">
        <f t="shared" si="30"/>
        <v>-0.64327647975502311</v>
      </c>
      <c r="H162" s="1">
        <f t="shared" si="32"/>
        <v>5.6087561811636316E-5</v>
      </c>
      <c r="I162" s="8">
        <f t="shared" si="33"/>
        <v>39.728993049308862</v>
      </c>
      <c r="J162" s="8">
        <f t="shared" si="34"/>
        <v>26.802451225599668</v>
      </c>
    </row>
    <row r="163" spans="1:10" x14ac:dyDescent="0.2">
      <c r="A163" s="8">
        <f t="shared" si="23"/>
        <v>12.166666666666684</v>
      </c>
      <c r="B163" s="9">
        <f t="shared" si="27"/>
        <v>607.91519046182839</v>
      </c>
      <c r="C163" s="9">
        <f t="shared" si="28"/>
        <v>854.94546058829769</v>
      </c>
      <c r="D163" s="48">
        <f t="shared" si="26"/>
        <v>607.91519046182839</v>
      </c>
      <c r="E163" s="8">
        <f t="shared" si="29"/>
        <v>22.689916264611888</v>
      </c>
      <c r="F163" s="32">
        <f t="shared" si="31"/>
        <v>-6.4540924253298133E-4</v>
      </c>
      <c r="G163" s="20">
        <f t="shared" si="30"/>
        <v>-0.64540924253298126</v>
      </c>
      <c r="H163" s="1">
        <f t="shared" si="32"/>
        <v>5.6256857536680417E-5</v>
      </c>
      <c r="I163" s="8">
        <f t="shared" si="33"/>
        <v>40.178405381319784</v>
      </c>
      <c r="J163" s="8">
        <f t="shared" si="34"/>
        <v>26.614232044405863</v>
      </c>
    </row>
    <row r="164" spans="1:10" x14ac:dyDescent="0.2">
      <c r="A164" s="8">
        <f t="shared" si="23"/>
        <v>12.250000000000018</v>
      </c>
      <c r="B164" s="9">
        <f t="shared" si="27"/>
        <v>620.03592357295156</v>
      </c>
      <c r="C164" s="9">
        <f t="shared" si="28"/>
        <v>862.90048531855791</v>
      </c>
      <c r="D164" s="48">
        <f t="shared" si="26"/>
        <v>620.03592357295156</v>
      </c>
      <c r="E164" s="8">
        <f t="shared" si="29"/>
        <v>22.761468751733723</v>
      </c>
      <c r="F164" s="32">
        <f t="shared" si="31"/>
        <v>-6.475328615662974E-4</v>
      </c>
      <c r="G164" s="20">
        <f t="shared" si="30"/>
        <v>-0.64753286156629741</v>
      </c>
      <c r="H164" s="1">
        <f t="shared" si="32"/>
        <v>5.6424846797892285E-5</v>
      </c>
      <c r="I164" s="8">
        <f t="shared" si="33"/>
        <v>40.625930074270798</v>
      </c>
      <c r="J164" s="8">
        <f t="shared" si="34"/>
        <v>26.418007334708005</v>
      </c>
    </row>
    <row r="165" spans="1:10" x14ac:dyDescent="0.2">
      <c r="A165" s="8">
        <f t="shared" si="23"/>
        <v>12.333333333333352</v>
      </c>
      <c r="B165" s="9">
        <f t="shared" si="27"/>
        <v>632.29060977400468</v>
      </c>
      <c r="C165" s="9">
        <f t="shared" si="28"/>
        <v>870.79544095998403</v>
      </c>
      <c r="D165" s="48">
        <f t="shared" si="26"/>
        <v>632.29060977400468</v>
      </c>
      <c r="E165" s="8">
        <f t="shared" si="29"/>
        <v>22.83248093975519</v>
      </c>
      <c r="F165" s="32">
        <f t="shared" si="31"/>
        <v>-6.4964658936583005E-4</v>
      </c>
      <c r="G165" s="20">
        <f t="shared" si="30"/>
        <v>-0.64964658936583008</v>
      </c>
      <c r="H165" s="1">
        <f t="shared" si="32"/>
        <v>5.6591480553988415E-5</v>
      </c>
      <c r="I165" s="8">
        <f t="shared" si="33"/>
        <v>41.071401736814423</v>
      </c>
      <c r="J165" s="8">
        <f t="shared" si="34"/>
        <v>26.213773485281713</v>
      </c>
    </row>
    <row r="166" spans="1:10" x14ac:dyDescent="0.2">
      <c r="A166" s="8">
        <f t="shared" si="23"/>
        <v>12.416666666666686</v>
      </c>
      <c r="B166" s="9">
        <f t="shared" si="27"/>
        <v>644.67860815673782</v>
      </c>
      <c r="C166" s="9">
        <f t="shared" si="28"/>
        <v>878.62792470123702</v>
      </c>
      <c r="D166" s="48">
        <f t="shared" si="26"/>
        <v>644.67860815673782</v>
      </c>
      <c r="E166" s="8">
        <f t="shared" si="29"/>
        <v>22.902931216282443</v>
      </c>
      <c r="F166" s="32">
        <f t="shared" si="31"/>
        <v>-6.5174967211285427E-4</v>
      </c>
      <c r="G166" s="20">
        <f t="shared" si="30"/>
        <v>-0.65174967211285439</v>
      </c>
      <c r="H166" s="1">
        <f t="shared" si="32"/>
        <v>5.6756709855208248E-5</v>
      </c>
      <c r="I166" s="8">
        <f t="shared" si="33"/>
        <v>41.51465358814697</v>
      </c>
      <c r="J166" s="8">
        <f t="shared" si="34"/>
        <v>26.001530569787072</v>
      </c>
    </row>
    <row r="167" spans="1:10" x14ac:dyDescent="0.2">
      <c r="A167" s="8">
        <f t="shared" si="23"/>
        <v>12.50000000000002</v>
      </c>
      <c r="B167" s="9">
        <f t="shared" si="27"/>
        <v>657.19922758260805</v>
      </c>
      <c r="C167" s="9">
        <f t="shared" si="28"/>
        <v>886.39553431527884</v>
      </c>
      <c r="D167" s="48">
        <f t="shared" si="26"/>
        <v>657.19922758260805</v>
      </c>
      <c r="E167" s="8">
        <f t="shared" si="29"/>
        <v>22.972797974177244</v>
      </c>
      <c r="F167" s="32">
        <f t="shared" si="31"/>
        <v>-6.5384135006238354E-4</v>
      </c>
      <c r="G167" s="20">
        <f t="shared" si="30"/>
        <v>-0.65384135006238353</v>
      </c>
      <c r="H167" s="1">
        <f t="shared" si="32"/>
        <v>5.6920485865360467E-5</v>
      </c>
      <c r="I167" s="8">
        <f t="shared" si="33"/>
        <v>41.95551755327967</v>
      </c>
      <c r="J167" s="8">
        <f t="shared" si="34"/>
        <v>25.78128241837226</v>
      </c>
    </row>
    <row r="168" spans="1:10" x14ac:dyDescent="0.2">
      <c r="A168" s="8">
        <f t="shared" si="23"/>
        <v>12.583333333333353</v>
      </c>
      <c r="B168" s="9">
        <f t="shared" si="27"/>
        <v>669.8517263092707</v>
      </c>
      <c r="C168" s="9">
        <f t="shared" si="28"/>
        <v>894.09586929675447</v>
      </c>
      <c r="D168" s="48">
        <f t="shared" si="26"/>
        <v>669.8517263092707</v>
      </c>
      <c r="E168" s="8">
        <f t="shared" si="29"/>
        <v>23.042059621787207</v>
      </c>
      <c r="F168" s="32">
        <f t="shared" si="31"/>
        <v>-6.5592085796246577E-4</v>
      </c>
      <c r="G168" s="20">
        <f t="shared" si="30"/>
        <v>-0.6559208579624658</v>
      </c>
      <c r="H168" s="1">
        <f t="shared" si="32"/>
        <v>5.7082759884125221E-5</v>
      </c>
      <c r="I168" s="8">
        <f t="shared" si="33"/>
        <v>42.3938243617513</v>
      </c>
      <c r="J168" s="8">
        <f t="shared" si="34"/>
        <v>25.553036686911614</v>
      </c>
    </row>
    <row r="169" spans="1:10" x14ac:dyDescent="0.2">
      <c r="A169" s="8">
        <f t="shared" si="23"/>
        <v>12.666666666666687</v>
      </c>
      <c r="B169" s="9">
        <f t="shared" si="27"/>
        <v>682.63531164719416</v>
      </c>
      <c r="C169" s="9">
        <f t="shared" si="28"/>
        <v>901.72653201977073</v>
      </c>
      <c r="D169" s="48">
        <f t="shared" si="26"/>
        <v>682.63531164719416</v>
      </c>
      <c r="E169" s="8">
        <f t="shared" si="29"/>
        <v>23.110694593359678</v>
      </c>
      <c r="F169" s="32">
        <f t="shared" si="31"/>
        <v>-6.5798742548924113E-4</v>
      </c>
      <c r="G169" s="20">
        <f t="shared" si="30"/>
        <v>-0.65798742548924105</v>
      </c>
      <c r="H169" s="1">
        <f t="shared" si="32"/>
        <v>5.7243483369596689E-5</v>
      </c>
      <c r="I169" s="8">
        <f t="shared" si="33"/>
        <v>42.82940364972599</v>
      </c>
      <c r="J169" s="8">
        <f t="shared" si="34"/>
        <v>25.316804923725634</v>
      </c>
    </row>
    <row r="170" spans="1:10" x14ac:dyDescent="0.2">
      <c r="A170" s="8">
        <f t="shared" ref="A170:A233" si="35">A169+time_step</f>
        <v>12.750000000000021</v>
      </c>
      <c r="B170" s="9">
        <f t="shared" si="27"/>
        <v>695.54913964740319</v>
      </c>
      <c r="C170" s="9">
        <f t="shared" si="28"/>
        <v>909.28512891529363</v>
      </c>
      <c r="D170" s="48">
        <f t="shared" si="26"/>
        <v>695.54913964740319</v>
      </c>
      <c r="E170" s="8">
        <f t="shared" si="29"/>
        <v>23.178681359631916</v>
      </c>
      <c r="F170" s="32">
        <f t="shared" si="31"/>
        <v>-6.6004027769753367E-4</v>
      </c>
      <c r="G170" s="20">
        <f t="shared" si="30"/>
        <v>-0.6600402776975336</v>
      </c>
      <c r="H170" s="1">
        <f t="shared" si="32"/>
        <v>5.7402607961047645E-5</v>
      </c>
      <c r="I170" s="8">
        <f t="shared" si="33"/>
        <v>43.262084065412338</v>
      </c>
      <c r="J170" s="8">
        <f t="shared" si="34"/>
        <v>25.072602633630982</v>
      </c>
    </row>
    <row r="171" spans="1:10" x14ac:dyDescent="0.2">
      <c r="A171" s="8">
        <f t="shared" si="35"/>
        <v>12.833333333333355</v>
      </c>
      <c r="B171" s="9">
        <f t="shared" si="27"/>
        <v>708.5923148213368</v>
      </c>
      <c r="C171" s="9">
        <f t="shared" si="28"/>
        <v>916.76927166733981</v>
      </c>
      <c r="D171" s="48">
        <f t="shared" si="26"/>
        <v>708.5923148213368</v>
      </c>
      <c r="E171" s="8">
        <f t="shared" si="29"/>
        <v>23.245998438590419</v>
      </c>
      <c r="F171" s="32">
        <f t="shared" si="31"/>
        <v>-6.6207863548669275E-4</v>
      </c>
      <c r="G171" s="20">
        <f t="shared" si="30"/>
        <v>-0.66207863548669277</v>
      </c>
      <c r="H171" s="1">
        <f t="shared" si="32"/>
        <v>5.7560085501899666E-5</v>
      </c>
      <c r="I171" s="8">
        <f t="shared" si="33"/>
        <v>43.691693377732562</v>
      </c>
      <c r="J171" s="8">
        <f t="shared" si="34"/>
        <v>24.820449339169421</v>
      </c>
    </row>
    <row r="172" spans="1:10" x14ac:dyDescent="0.2">
      <c r="A172" s="8">
        <f t="shared" si="35"/>
        <v>12.916666666666689</v>
      </c>
      <c r="B172" s="9">
        <f t="shared" si="27"/>
        <v>721.76388989378415</v>
      </c>
      <c r="C172" s="9">
        <f t="shared" si="28"/>
        <v>924.17657842709457</v>
      </c>
      <c r="D172" s="48">
        <f t="shared" si="26"/>
        <v>721.76388989378415</v>
      </c>
      <c r="E172" s="8">
        <f t="shared" si="29"/>
        <v>23.312624406391468</v>
      </c>
      <c r="F172" s="32">
        <f t="shared" si="31"/>
        <v>-6.6410171608138272E-4</v>
      </c>
      <c r="G172" s="20">
        <f t="shared" si="30"/>
        <v>-0.66410171608138269</v>
      </c>
      <c r="H172" s="1">
        <f t="shared" si="32"/>
        <v>5.7715868062879843E-5</v>
      </c>
      <c r="I172" s="8">
        <f t="shared" si="33"/>
        <v>44.118058588162846</v>
      </c>
      <c r="J172" s="8">
        <f t="shared" si="34"/>
        <v>24.560368638865697</v>
      </c>
    </row>
    <row r="173" spans="1:10" x14ac:dyDescent="0.2">
      <c r="A173" s="8">
        <f t="shared" si="35"/>
        <v>13.000000000000023</v>
      </c>
      <c r="B173" s="9">
        <f t="shared" si="27"/>
        <v>735.06286558983743</v>
      </c>
      <c r="C173" s="9">
        <f t="shared" si="28"/>
        <v>931.50467504404151</v>
      </c>
      <c r="D173" s="48">
        <f t="shared" si="26"/>
        <v>735.06286558983743</v>
      </c>
      <c r="E173" s="8">
        <f t="shared" si="29"/>
        <v>23.378537908434659</v>
      </c>
      <c r="F173" s="32">
        <f t="shared" si="31"/>
        <v>-6.661087335269705E-4</v>
      </c>
      <c r="G173" s="20">
        <f t="shared" si="30"/>
        <v>-0.66610873352697053</v>
      </c>
      <c r="H173" s="1">
        <f t="shared" si="32"/>
        <v>5.7869907965346061E-5</v>
      </c>
      <c r="I173" s="8">
        <f t="shared" si="33"/>
        <v>44.541006045658591</v>
      </c>
      <c r="J173" s="8">
        <f t="shared" si="34"/>
        <v>24.292388262366071</v>
      </c>
    </row>
    <row r="174" spans="1:10" x14ac:dyDescent="0.2">
      <c r="A174" s="8">
        <f t="shared" si="35"/>
        <v>13.083333333333357</v>
      </c>
      <c r="B174" s="9">
        <f t="shared" si="27"/>
        <v>748.4881904567718</v>
      </c>
      <c r="C174" s="9">
        <f t="shared" si="28"/>
        <v>938.75119631314703</v>
      </c>
      <c r="D174" s="48">
        <f t="shared" si="26"/>
        <v>748.4881904567718</v>
      </c>
      <c r="E174" s="8">
        <f t="shared" si="29"/>
        <v>23.443717670580902</v>
      </c>
      <c r="F174" s="32">
        <f t="shared" si="31"/>
        <v>-6.6809889919913236E-4</v>
      </c>
      <c r="G174" s="20">
        <f t="shared" si="30"/>
        <v>-0.66809889919913235</v>
      </c>
      <c r="H174" s="1">
        <f t="shared" si="32"/>
        <v>5.8022157804761542E-5</v>
      </c>
      <c r="I174" s="8">
        <f t="shared" si="33"/>
        <v>44.960361564570647</v>
      </c>
      <c r="J174" s="8">
        <f t="shared" si="34"/>
        <v>24.016540122311053</v>
      </c>
    </row>
    <row r="175" spans="1:10" x14ac:dyDescent="0.2">
      <c r="A175" s="8">
        <f t="shared" si="35"/>
        <v>13.166666666666691</v>
      </c>
      <c r="B175" s="9">
        <f t="shared" si="27"/>
        <v>762.03876072173671</v>
      </c>
      <c r="C175" s="9">
        <f t="shared" si="28"/>
        <v>945.91378723709738</v>
      </c>
      <c r="D175" s="48">
        <f t="shared" si="26"/>
        <v>762.03876072173671</v>
      </c>
      <c r="E175" s="8">
        <f t="shared" si="29"/>
        <v>23.508142510505714</v>
      </c>
      <c r="F175" s="32">
        <f t="shared" si="31"/>
        <v>-6.7007142232726447E-4</v>
      </c>
      <c r="G175" s="20">
        <f t="shared" si="30"/>
        <v>-0.67007142232726447</v>
      </c>
      <c r="H175" s="1">
        <f t="shared" si="32"/>
        <v>5.8172570474299098E-5</v>
      </c>
      <c r="I175" s="8">
        <f t="shared" si="33"/>
        <v>45.375950545451047</v>
      </c>
      <c r="J175" s="8">
        <f t="shared" si="34"/>
        <v>23.732860362798196</v>
      </c>
    </row>
    <row r="176" spans="1:10" x14ac:dyDescent="0.2">
      <c r="A176" s="8">
        <f t="shared" si="35"/>
        <v>13.250000000000025</v>
      </c>
      <c r="B176" s="9">
        <f t="shared" si="27"/>
        <v>775.71342018610733</v>
      </c>
      <c r="C176" s="9">
        <f t="shared" si="28"/>
        <v>952.99010430254498</v>
      </c>
      <c r="D176" s="48">
        <f t="shared" si="26"/>
        <v>775.71342018610733</v>
      </c>
      <c r="E176" s="8">
        <f t="shared" si="29"/>
        <v>23.571791349178643</v>
      </c>
      <c r="F176" s="32">
        <f t="shared" si="31"/>
        <v>-6.7202551053123548E-4</v>
      </c>
      <c r="G176" s="20">
        <f t="shared" si="30"/>
        <v>-0.67202551053123538</v>
      </c>
      <c r="H176" s="1">
        <f t="shared" si="32"/>
        <v>5.8321099188555616E-5</v>
      </c>
      <c r="I176" s="8">
        <f t="shared" si="33"/>
        <v>45.787598098639286</v>
      </c>
      <c r="J176" s="8">
        <f t="shared" si="34"/>
        <v>23.441389404293478</v>
      </c>
    </row>
    <row r="177" spans="1:10" x14ac:dyDescent="0.2">
      <c r="A177" s="8">
        <f t="shared" si="35"/>
        <v>13.333333333333359</v>
      </c>
      <c r="B177" s="9">
        <f t="shared" si="27"/>
        <v>789.51096015731389</v>
      </c>
      <c r="C177" s="9">
        <f t="shared" si="28"/>
        <v>959.97781676927696</v>
      </c>
      <c r="D177" s="48">
        <f t="shared" si="26"/>
        <v>789.51096015731389</v>
      </c>
      <c r="E177" s="8">
        <f t="shared" si="29"/>
        <v>23.634643222458809</v>
      </c>
      <c r="F177" s="32">
        <f t="shared" si="31"/>
        <v>-6.7396037037100625E-4</v>
      </c>
      <c r="G177" s="20">
        <f t="shared" si="30"/>
        <v>-0.67396037037100631</v>
      </c>
      <c r="H177" s="1">
        <f t="shared" si="32"/>
        <v>5.8467697507355958E-5</v>
      </c>
      <c r="I177" s="8">
        <f t="shared" si="33"/>
        <v>46.195129170512665</v>
      </c>
      <c r="J177" s="8">
        <f t="shared" si="34"/>
        <v>23.142171984852936</v>
      </c>
    </row>
    <row r="178" spans="1:10" x14ac:dyDescent="0.2">
      <c r="A178" s="8">
        <f t="shared" si="35"/>
        <v>13.416666666666693</v>
      </c>
      <c r="B178" s="9">
        <f t="shared" si="27"/>
        <v>803.43011941892951</v>
      </c>
      <c r="C178" s="9">
        <f t="shared" si="28"/>
        <v>966.87460797117865</v>
      </c>
      <c r="D178" s="48">
        <f t="shared" si="26"/>
        <v>803.43011941892951</v>
      </c>
      <c r="E178" s="8">
        <f t="shared" si="29"/>
        <v>23.696677292796636</v>
      </c>
      <c r="F178" s="32">
        <f t="shared" si="31"/>
        <v>-6.7587520790857777E-4</v>
      </c>
      <c r="G178" s="20">
        <f t="shared" si="30"/>
        <v>-0.6758752079085778</v>
      </c>
      <c r="H178" s="1">
        <f t="shared" si="32"/>
        <v>5.8612319359626344E-5</v>
      </c>
      <c r="I178" s="8">
        <f t="shared" si="33"/>
        <v>46.598368672276848</v>
      </c>
      <c r="J178" s="8">
        <f t="shared" si="34"/>
        <v>22.83525719751951</v>
      </c>
    </row>
    <row r="179" spans="1:10" x14ac:dyDescent="0.2">
      <c r="A179" s="8">
        <f t="shared" si="35"/>
        <v>13.500000000000027</v>
      </c>
      <c r="B179" s="9">
        <f t="shared" si="27"/>
        <v>817.46958423975923</v>
      </c>
      <c r="C179" s="9">
        <f t="shared" si="28"/>
        <v>973.67817662782591</v>
      </c>
      <c r="D179" s="48">
        <f t="shared" si="26"/>
        <v>817.46958423975923</v>
      </c>
      <c r="E179" s="8">
        <f t="shared" si="29"/>
        <v>23.757872861031078</v>
      </c>
      <c r="F179" s="32">
        <f t="shared" si="31"/>
        <v>-6.7776922928171671E-4</v>
      </c>
      <c r="G179" s="20">
        <f t="shared" si="30"/>
        <v>-0.67776922928171668</v>
      </c>
      <c r="H179" s="1">
        <f t="shared" si="32"/>
        <v>5.8754919067315566E-5</v>
      </c>
      <c r="I179" s="8">
        <f t="shared" si="33"/>
        <v>46.997141611165404</v>
      </c>
      <c r="J179" s="8">
        <f t="shared" si="34"/>
        <v>22.520698523764086</v>
      </c>
    </row>
    <row r="180" spans="1:10" x14ac:dyDescent="0.2">
      <c r="A180" s="8">
        <f t="shared" si="35"/>
        <v>13.583333333333361</v>
      </c>
      <c r="B180" s="9">
        <f t="shared" si="27"/>
        <v>831.62798842263169</v>
      </c>
      <c r="C180" s="9">
        <f t="shared" si="28"/>
        <v>980.38623816549898</v>
      </c>
      <c r="D180" s="48">
        <f t="shared" si="26"/>
        <v>831.62798842263169</v>
      </c>
      <c r="E180" s="8">
        <f t="shared" si="29"/>
        <v>23.818209378271682</v>
      </c>
      <c r="F180" s="32">
        <f t="shared" si="31"/>
        <v>-6.7964164128885907E-4</v>
      </c>
      <c r="G180" s="20">
        <f t="shared" si="30"/>
        <v>-0.67964164128885907</v>
      </c>
      <c r="H180" s="1">
        <f t="shared" si="32"/>
        <v>5.8895451369343605E-5</v>
      </c>
      <c r="I180" s="8">
        <f t="shared" si="33"/>
        <v>47.391273223909963</v>
      </c>
      <c r="J180" s="8">
        <f t="shared" si="34"/>
        <v>22.198553862843717</v>
      </c>
    </row>
    <row r="181" spans="1:10" x14ac:dyDescent="0.2">
      <c r="A181" s="8">
        <f t="shared" si="35"/>
        <v>13.666666666666694</v>
      </c>
      <c r="B181" s="9">
        <f t="shared" si="27"/>
        <v>845.90391339355369</v>
      </c>
      <c r="C181" s="9">
        <f t="shared" si="28"/>
        <v>986.99652604637583</v>
      </c>
      <c r="D181" s="48">
        <f t="shared" si="26"/>
        <v>845.90391339355369</v>
      </c>
      <c r="E181" s="8">
        <f t="shared" si="29"/>
        <v>23.877666457854218</v>
      </c>
      <c r="F181" s="32">
        <f t="shared" si="31"/>
        <v>-6.8149165198456605E-4</v>
      </c>
      <c r="G181" s="20">
        <f t="shared" si="30"/>
        <v>-0.68149165198456596</v>
      </c>
      <c r="H181" s="1">
        <f t="shared" si="32"/>
        <v>5.9033871445555713E-5</v>
      </c>
      <c r="I181" s="8">
        <f t="shared" si="33"/>
        <v>47.780589112335505</v>
      </c>
      <c r="J181" s="8">
        <f t="shared" si="34"/>
        <v>21.868885556954801</v>
      </c>
    </row>
    <row r="182" spans="1:10" x14ac:dyDescent="0.2">
      <c r="A182" s="8">
        <f t="shared" si="35"/>
        <v>13.750000000000028</v>
      </c>
      <c r="B182" s="9">
        <f t="shared" si="27"/>
        <v>860.29588833184198</v>
      </c>
      <c r="C182" s="9">
        <f t="shared" si="28"/>
        <v>993.50679310462465</v>
      </c>
      <c r="D182" s="48">
        <f t="shared" si="26"/>
        <v>860.29588833184198</v>
      </c>
      <c r="E182" s="8">
        <f t="shared" si="29"/>
        <v>23.936223887358253</v>
      </c>
      <c r="F182" s="32">
        <f t="shared" si="31"/>
        <v>-6.8331847128486978E-4</v>
      </c>
      <c r="G182" s="20">
        <f t="shared" si="30"/>
        <v>-0.68331847128486989</v>
      </c>
      <c r="H182" s="1">
        <f t="shared" si="32"/>
        <v>5.9170134940660084E-5</v>
      </c>
      <c r="I182" s="8">
        <f t="shared" si="33"/>
        <v>48.164915380928406</v>
      </c>
      <c r="J182" s="8">
        <f t="shared" si="34"/>
        <v>21.531760412063882</v>
      </c>
    </row>
    <row r="183" spans="1:10" x14ac:dyDescent="0.2">
      <c r="A183" s="8">
        <f t="shared" si="35"/>
        <v>13.833333333333362</v>
      </c>
      <c r="B183" s="9">
        <f t="shared" si="27"/>
        <v>874.80239034180045</v>
      </c>
      <c r="C183" s="9">
        <f t="shared" si="28"/>
        <v>999.91481288808302</v>
      </c>
      <c r="D183" s="48">
        <f t="shared" si="26"/>
        <v>874.80239034180045</v>
      </c>
      <c r="E183" s="8">
        <f t="shared" si="29"/>
        <v>23.993861640675131</v>
      </c>
      <c r="F183" s="32">
        <f t="shared" si="31"/>
        <v>-6.8512131158180898E-4</v>
      </c>
      <c r="G183" s="20">
        <f t="shared" si="30"/>
        <v>-0.68512131158180889</v>
      </c>
      <c r="H183" s="1">
        <f t="shared" si="32"/>
        <v>5.9304197988127954E-5</v>
      </c>
      <c r="I183" s="8">
        <f t="shared" si="33"/>
        <v>48.544078776218058</v>
      </c>
      <c r="J183" s="8">
        <f t="shared" si="34"/>
        <v>21.187249714304041</v>
      </c>
    </row>
    <row r="184" spans="1:10" x14ac:dyDescent="0.2">
      <c r="A184" s="8">
        <f t="shared" si="35"/>
        <v>13.916666666666696</v>
      </c>
      <c r="B184" s="9">
        <f t="shared" si="27"/>
        <v>889.42184466646177</v>
      </c>
      <c r="C184" s="9">
        <f t="shared" si="28"/>
        <v>1006.2183810041763</v>
      </c>
      <c r="D184" s="48">
        <f t="shared" si="26"/>
        <v>889.42184466646177</v>
      </c>
      <c r="E184" s="8">
        <f t="shared" si="29"/>
        <v>24.050559890113963</v>
      </c>
      <c r="F184" s="32">
        <f t="shared" si="31"/>
        <v>-6.8689938836643605E-4</v>
      </c>
      <c r="G184" s="20">
        <f t="shared" si="30"/>
        <v>-0.68689938836643605</v>
      </c>
      <c r="H184" s="1">
        <f t="shared" si="32"/>
        <v>5.9436017234033243E-5</v>
      </c>
      <c r="I184" s="8">
        <f t="shared" si="33"/>
        <v>48.917906827806505</v>
      </c>
      <c r="J184" s="8">
        <f t="shared" si="34"/>
        <v>20.835429241830759</v>
      </c>
    </row>
    <row r="185" spans="1:10" x14ac:dyDescent="0.2">
      <c r="A185" s="8">
        <f t="shared" si="35"/>
        <v>14.00000000000003</v>
      </c>
      <c r="B185" s="9">
        <f t="shared" si="27"/>
        <v>904.15262494386343</v>
      </c>
      <c r="C185" s="9">
        <f t="shared" si="28"/>
        <v>1012.415316468699</v>
      </c>
      <c r="D185" s="48">
        <f t="shared" si="26"/>
        <v>904.15262494386343</v>
      </c>
      <c r="E185" s="8">
        <f t="shared" si="29"/>
        <v>24.106299018533441</v>
      </c>
      <c r="F185" s="32">
        <f t="shared" si="31"/>
        <v>-6.8865192085953075E-4</v>
      </c>
      <c r="G185" s="20">
        <f t="shared" si="30"/>
        <v>-0.68865192085953064</v>
      </c>
      <c r="H185" s="1">
        <f t="shared" si="32"/>
        <v>5.9565549860810173E-5</v>
      </c>
      <c r="I185" s="8">
        <f t="shared" si="33"/>
        <v>49.286227990874067</v>
      </c>
      <c r="J185" s="8">
        <f t="shared" si="34"/>
        <v>20.476379272037004</v>
      </c>
    </row>
    <row r="186" spans="1:10" x14ac:dyDescent="0.2">
      <c r="A186" s="8">
        <f t="shared" si="35"/>
        <v>14.083333333333364</v>
      </c>
      <c r="B186" s="9">
        <f t="shared" si="27"/>
        <v>918.9930535062723</v>
      </c>
      <c r="C186" s="9">
        <f t="shared" si="28"/>
        <v>1018.5034630560516</v>
      </c>
      <c r="D186" s="48">
        <f t="shared" si="26"/>
        <v>918.9930535062723</v>
      </c>
      <c r="E186" s="8">
        <f t="shared" si="29"/>
        <v>24.161059631486705</v>
      </c>
      <c r="F186" s="32">
        <f t="shared" si="31"/>
        <v>-6.9037813264923747E-4</v>
      </c>
      <c r="G186" s="20">
        <f t="shared" si="30"/>
        <v>-0.69037813264923742</v>
      </c>
      <c r="H186" s="1">
        <f t="shared" si="32"/>
        <v>5.969275361090601E-5</v>
      </c>
      <c r="I186" s="8">
        <f t="shared" si="33"/>
        <v>49.648871789982941</v>
      </c>
      <c r="J186" s="8">
        <f t="shared" si="34"/>
        <v>20.110184584033981</v>
      </c>
    </row>
    <row r="187" spans="1:10" x14ac:dyDescent="0.2">
      <c r="A187" s="8">
        <f t="shared" si="35"/>
        <v>14.166666666666698</v>
      </c>
      <c r="B187" s="9">
        <f t="shared" si="27"/>
        <v>933.94140172272148</v>
      </c>
      <c r="C187" s="9">
        <f t="shared" si="28"/>
        <v>1024.4806906495005</v>
      </c>
      <c r="D187" s="48">
        <f t="shared" si="26"/>
        <v>933.94140172272148</v>
      </c>
      <c r="E187" s="8">
        <f t="shared" si="29"/>
        <v>24.214822569366415</v>
      </c>
      <c r="F187" s="32">
        <f t="shared" si="31"/>
        <v>-6.9207725233481009E-4</v>
      </c>
      <c r="G187" s="20">
        <f t="shared" si="30"/>
        <v>-0.6920772523348101</v>
      </c>
      <c r="H187" s="1">
        <f t="shared" si="32"/>
        <v>5.9817586810306991E-5</v>
      </c>
      <c r="I187" s="8">
        <f t="shared" si="33"/>
        <v>50.005668963994992</v>
      </c>
      <c r="J187" s="8">
        <f t="shared" si="34"/>
        <v>19.736934456310561</v>
      </c>
    </row>
    <row r="188" spans="1:10" x14ac:dyDescent="0.2">
      <c r="A188" s="8">
        <f t="shared" si="35"/>
        <v>14.250000000000032</v>
      </c>
      <c r="B188" s="9">
        <f t="shared" si="27"/>
        <v>948.99589038516467</v>
      </c>
      <c r="C188" s="9">
        <f t="shared" si="28"/>
        <v>1030.3448965900018</v>
      </c>
      <c r="D188" s="48">
        <f t="shared" si="26"/>
        <v>948.99589038516467</v>
      </c>
      <c r="E188" s="8">
        <f t="shared" si="29"/>
        <v>24.267568919536949</v>
      </c>
      <c r="F188" s="32">
        <f t="shared" si="31"/>
        <v>-6.9374851417561962E-4</v>
      </c>
      <c r="G188" s="20">
        <f t="shared" si="30"/>
        <v>-0.69374851417561956</v>
      </c>
      <c r="H188" s="1">
        <f t="shared" si="32"/>
        <v>5.994000839191482E-5</v>
      </c>
      <c r="I188" s="8">
        <f t="shared" si="33"/>
        <v>50.356451611914437</v>
      </c>
      <c r="J188" s="8">
        <f t="shared" si="34"/>
        <v>19.356722659491798</v>
      </c>
    </row>
    <row r="189" spans="1:10" x14ac:dyDescent="0.2">
      <c r="A189" s="8">
        <f t="shared" si="35"/>
        <v>14.333333333333366</v>
      </c>
      <c r="B189" s="9">
        <f t="shared" si="27"/>
        <v>964.15469013849611</v>
      </c>
      <c r="C189" s="9">
        <f t="shared" si="28"/>
        <v>1036.0940070221072</v>
      </c>
      <c r="D189" s="48">
        <f t="shared" si="26"/>
        <v>964.15469013849611</v>
      </c>
      <c r="E189" s="8">
        <f t="shared" si="29"/>
        <v>24.319280028440289</v>
      </c>
      <c r="F189" s="32">
        <f t="shared" si="31"/>
        <v>-6.9539115874455988E-4</v>
      </c>
      <c r="G189" s="20">
        <f t="shared" si="30"/>
        <v>-0.69539115874455992</v>
      </c>
      <c r="H189" s="1">
        <f t="shared" si="32"/>
        <v>6.005997791875114E-5</v>
      </c>
      <c r="I189" s="8">
        <f t="shared" si="33"/>
        <v>50.701053339460891</v>
      </c>
      <c r="J189" s="8">
        <f t="shared" si="34"/>
        <v>18.96964744412417</v>
      </c>
    </row>
    <row r="190" spans="1:10" x14ac:dyDescent="0.2">
      <c r="A190" s="8">
        <f t="shared" si="35"/>
        <v>14.4166666666667</v>
      </c>
      <c r="B190" s="9">
        <f t="shared" si="27"/>
        <v>979.41592195462647</v>
      </c>
      <c r="C190" s="9">
        <f t="shared" si="28"/>
        <v>1041.7259782354531</v>
      </c>
      <c r="D190" s="48">
        <f t="shared" si="26"/>
        <v>979.41592195462647</v>
      </c>
      <c r="E190" s="8">
        <f t="shared" si="29"/>
        <v>24.369937513662247</v>
      </c>
      <c r="F190" s="32">
        <f t="shared" si="31"/>
        <v>-6.9700443358495677E-4</v>
      </c>
      <c r="G190" s="20">
        <f t="shared" si="30"/>
        <v>-0.69700443358495678</v>
      </c>
      <c r="H190" s="1">
        <f t="shared" si="32"/>
        <v>6.017745560696788E-5</v>
      </c>
      <c r="I190" s="8">
        <f t="shared" si="33"/>
        <v>51.039309406173487</v>
      </c>
      <c r="J190" s="8">
        <f t="shared" si="34"/>
        <v>18.575811523423159</v>
      </c>
    </row>
    <row r="191" spans="1:10" x14ac:dyDescent="0.2">
      <c r="A191" s="8">
        <f t="shared" si="35"/>
        <v>14.500000000000034</v>
      </c>
      <c r="B191" s="9">
        <f t="shared" si="27"/>
        <v>994.77765765074162</v>
      </c>
      <c r="C191" s="9">
        <f t="shared" si="28"/>
        <v>1047.2387980003073</v>
      </c>
      <c r="D191" s="48">
        <f t="shared" si="26"/>
        <v>994.77765765074162</v>
      </c>
      <c r="E191" s="8">
        <f t="shared" si="29"/>
        <v>24.41952327594521</v>
      </c>
      <c r="F191" s="32">
        <f t="shared" si="31"/>
        <v>-6.9858759387006876E-4</v>
      </c>
      <c r="G191" s="20">
        <f t="shared" si="30"/>
        <v>-0.69858759387006875</v>
      </c>
      <c r="H191" s="1">
        <f t="shared" si="32"/>
        <v>6.0292402348640914E-5</v>
      </c>
      <c r="I191" s="8">
        <f t="shared" si="33"/>
        <v>51.371056872842217</v>
      </c>
      <c r="J191" s="8">
        <f t="shared" si="34"/>
        <v>18.17532205092677</v>
      </c>
    </row>
    <row r="192" spans="1:10" x14ac:dyDescent="0.2">
      <c r="A192" s="8">
        <f t="shared" si="35"/>
        <v>14.583333333333368</v>
      </c>
      <c r="B192" s="9">
        <f t="shared" si="27"/>
        <v>1010.2379204518137</v>
      </c>
      <c r="C192" s="9">
        <f t="shared" si="28"/>
        <v>1052.6304868956447</v>
      </c>
      <c r="D192" s="48">
        <f t="shared" si="26"/>
        <v>1010.2379204518137</v>
      </c>
      <c r="E192" s="8">
        <f t="shared" si="29"/>
        <v>24.468019511133651</v>
      </c>
      <c r="F192" s="32">
        <f t="shared" si="31"/>
        <v>-7.0013990306424026E-4</v>
      </c>
      <c r="G192" s="20">
        <f t="shared" si="30"/>
        <v>-0.70013990306424023</v>
      </c>
      <c r="H192" s="1">
        <f t="shared" si="32"/>
        <v>6.040477973432462E-5</v>
      </c>
      <c r="I192" s="8">
        <f t="shared" si="33"/>
        <v>51.696134749058601</v>
      </c>
      <c r="J192" s="8">
        <f t="shared" si="34"/>
        <v>17.768290593006995</v>
      </c>
    </row>
    <row r="193" spans="1:10" x14ac:dyDescent="0.2">
      <c r="A193" s="8">
        <f t="shared" si="35"/>
        <v>14.666666666666702</v>
      </c>
      <c r="B193" s="9">
        <f t="shared" si="27"/>
        <v>1025.7946855973664</v>
      </c>
      <c r="C193" s="9">
        <f t="shared" si="28"/>
        <v>1057.899099628198</v>
      </c>
      <c r="D193" s="48">
        <f t="shared" si="26"/>
        <v>1025.7946855973664</v>
      </c>
      <c r="E193" s="8">
        <f t="shared" si="29"/>
        <v>24.515408722038547</v>
      </c>
      <c r="F193" s="32">
        <f t="shared" si="31"/>
        <v>-7.0166063358475682E-4</v>
      </c>
      <c r="G193" s="20">
        <f t="shared" si="30"/>
        <v>-0.70166063358475683</v>
      </c>
      <c r="H193" s="1">
        <f t="shared" si="32"/>
        <v>6.0514550075345541E-5</v>
      </c>
      <c r="I193" s="8">
        <f t="shared" si="33"/>
        <v>52.014384140673933</v>
      </c>
      <c r="J193" s="8">
        <f t="shared" si="34"/>
        <v>17.35483309619983</v>
      </c>
    </row>
    <row r="194" spans="1:10" x14ac:dyDescent="0.2">
      <c r="A194" s="8">
        <f t="shared" si="35"/>
        <v>14.750000000000036</v>
      </c>
      <c r="B194" s="9">
        <f t="shared" si="27"/>
        <v>1041.4458809924367</v>
      </c>
      <c r="C194" s="9">
        <f t="shared" si="28"/>
        <v>1063.0427263409256</v>
      </c>
      <c r="D194" s="48">
        <f t="shared" si="26"/>
        <v>1041.4458809924367</v>
      </c>
      <c r="E194" s="8">
        <f t="shared" si="29"/>
        <v>24.561673730206525</v>
      </c>
      <c r="F194" s="32">
        <f t="shared" si="31"/>
        <v>-7.03149067463432E-4</v>
      </c>
      <c r="G194" s="20">
        <f t="shared" si="30"/>
        <v>-0.70314906746343198</v>
      </c>
      <c r="H194" s="1">
        <f t="shared" si="32"/>
        <v>6.0621676425812818E-5</v>
      </c>
      <c r="I194" s="8">
        <f t="shared" si="33"/>
        <v>52.325648396950179</v>
      </c>
      <c r="J194" s="8">
        <f t="shared" si="34"/>
        <v>16.935069849323405</v>
      </c>
    </row>
    <row r="195" spans="1:10" x14ac:dyDescent="0.2">
      <c r="A195" s="8">
        <f t="shared" si="35"/>
        <v>14.833333333333369</v>
      </c>
      <c r="B195" s="9">
        <f t="shared" si="27"/>
        <v>1057.1893879026056</v>
      </c>
      <c r="C195" s="9">
        <f t="shared" si="28"/>
        <v>1068.0594939093323</v>
      </c>
      <c r="D195" s="48">
        <f t="shared" si="26"/>
        <v>1057.1893879026056</v>
      </c>
      <c r="E195" s="8">
        <f t="shared" si="29"/>
        <v>24.60679768757981</v>
      </c>
      <c r="F195" s="32">
        <f t="shared" si="31"/>
        <v>-7.0460449700693458E-4</v>
      </c>
      <c r="G195" s="20">
        <f t="shared" si="30"/>
        <v>-0.70460449700693462</v>
      </c>
      <c r="H195" s="1">
        <f t="shared" si="32"/>
        <v>6.0726122604323701E-5</v>
      </c>
      <c r="I195" s="8">
        <f t="shared" si="33"/>
        <v>52.62977325718564</v>
      </c>
      <c r="J195" s="8">
        <f t="shared" si="34"/>
        <v>16.509125440362794</v>
      </c>
    </row>
    <row r="196" spans="1:10" x14ac:dyDescent="0.2">
      <c r="A196" s="8">
        <f t="shared" si="35"/>
        <v>14.916666666666703</v>
      </c>
      <c r="B196" s="9">
        <f t="shared" si="27"/>
        <v>1073.0230416929101</v>
      </c>
      <c r="C196" s="9">
        <f t="shared" si="28"/>
        <v>1072.9475672240665</v>
      </c>
      <c r="D196" s="48">
        <f t="shared" si="26"/>
        <v>1073.0230416929101</v>
      </c>
      <c r="E196" s="8">
        <f t="shared" si="29"/>
        <v>24.650764088032684</v>
      </c>
      <c r="F196" s="32">
        <f t="shared" si="31"/>
        <v>-7.0602622545486605E-4</v>
      </c>
      <c r="G196" s="20">
        <f t="shared" si="30"/>
        <v>-0.70602622545486615</v>
      </c>
      <c r="H196" s="1">
        <f t="shared" si="32"/>
        <v>6.0827853215342445E-5</v>
      </c>
      <c r="I196" s="8">
        <f t="shared" si="33"/>
        <v>52.926606996595105</v>
      </c>
      <c r="J196" s="8">
        <f t="shared" si="34"/>
        <v>16.077128708109505</v>
      </c>
    </row>
    <row r="197" spans="1:10" x14ac:dyDescent="0.2">
      <c r="A197" s="8">
        <f t="shared" si="35"/>
        <v>15.000000000000037</v>
      </c>
      <c r="B197" s="9">
        <f t="shared" si="27"/>
        <v>1088.9446326103766</v>
      </c>
      <c r="C197" s="9">
        <f t="shared" si="28"/>
        <v>1077.7051504582228</v>
      </c>
      <c r="D197" s="48">
        <f t="shared" si="26"/>
        <v>1088.9446326103766</v>
      </c>
      <c r="E197" s="8">
        <f t="shared" si="29"/>
        <v>24.693556778770414</v>
      </c>
      <c r="F197" s="32">
        <f t="shared" si="31"/>
        <v>-7.0741356763456972E-4</v>
      </c>
      <c r="G197" s="20">
        <f t="shared" si="30"/>
        <v>-0.70741356763456975</v>
      </c>
      <c r="H197" s="1">
        <f t="shared" si="32"/>
        <v>6.0926833670231189E-5</v>
      </c>
      <c r="I197" s="8">
        <f t="shared" si="33"/>
        <v>53.216000571222132</v>
      </c>
      <c r="J197" s="8">
        <f t="shared" si="34"/>
        <v>15.639212688553046</v>
      </c>
    </row>
    <row r="198" spans="1:10" x14ac:dyDescent="0.2">
      <c r="A198" s="8">
        <f t="shared" si="35"/>
        <v>15.083333333333371</v>
      </c>
      <c r="B198" s="9">
        <f t="shared" si="27"/>
        <v>1104.9519066098553</v>
      </c>
      <c r="C198" s="9">
        <f t="shared" si="28"/>
        <v>1082.3304883177761</v>
      </c>
      <c r="D198" s="48">
        <f t="shared" si="26"/>
        <v>1104.9519066098553</v>
      </c>
      <c r="E198" s="8">
        <f t="shared" si="29"/>
        <v>24.735159971576454</v>
      </c>
      <c r="F198" s="32">
        <f t="shared" si="31"/>
        <v>-7.0876585061166182E-4</v>
      </c>
      <c r="G198" s="20">
        <f t="shared" si="30"/>
        <v>-0.70876585061166186</v>
      </c>
      <c r="H198" s="1">
        <f t="shared" si="32"/>
        <v>6.1023030207912027E-5</v>
      </c>
      <c r="I198" s="8">
        <f t="shared" si="33"/>
        <v>53.497807761659764</v>
      </c>
      <c r="J198" s="8">
        <f t="shared" si="34"/>
        <v>15.195514556031741</v>
      </c>
    </row>
    <row r="199" spans="1:10" x14ac:dyDescent="0.2">
      <c r="A199" s="8">
        <f t="shared" si="35"/>
        <v>15.166666666666705</v>
      </c>
      <c r="B199" s="9">
        <f t="shared" si="27"/>
        <v>1121.0425662227601</v>
      </c>
      <c r="C199" s="9">
        <f t="shared" si="28"/>
        <v>1086.8218672735768</v>
      </c>
      <c r="D199" s="48">
        <f t="shared" si="26"/>
        <v>1121.0425662227601</v>
      </c>
      <c r="E199" s="8">
        <f t="shared" si="29"/>
        <v>24.775558253893767</v>
      </c>
      <c r="F199" s="32">
        <f t="shared" si="31"/>
        <v>-7.1008241433525351E-4</v>
      </c>
      <c r="G199" s="20">
        <f t="shared" si="30"/>
        <v>-0.71008241433525354</v>
      </c>
      <c r="H199" s="1">
        <f t="shared" si="32"/>
        <v>6.1116409915138822E-5</v>
      </c>
      <c r="I199" s="8">
        <f t="shared" si="33"/>
        <v>53.771885315354766</v>
      </c>
      <c r="J199" s="8">
        <f t="shared" si="34"/>
        <v>14.746175559159665</v>
      </c>
    </row>
    <row r="200" spans="1:10" x14ac:dyDescent="0.2">
      <c r="A200" s="8">
        <f t="shared" si="35"/>
        <v>15.250000000000039</v>
      </c>
      <c r="B200" s="9">
        <f t="shared" si="27"/>
        <v>1137.2142714682593</v>
      </c>
      <c r="C200" s="9">
        <f t="shared" si="28"/>
        <v>1091.1776167733428</v>
      </c>
      <c r="D200" s="48">
        <f t="shared" si="26"/>
        <v>1137.2142714682593</v>
      </c>
      <c r="E200" s="8">
        <f t="shared" si="29"/>
        <v>24.814736599726235</v>
      </c>
      <c r="F200" s="32">
        <f t="shared" si="31"/>
        <v>-7.1136261227683969E-4</v>
      </c>
      <c r="G200" s="20">
        <f t="shared" si="30"/>
        <v>-0.71136261227683972</v>
      </c>
      <c r="H200" s="1">
        <f t="shared" si="32"/>
        <v>6.1206940746358915E-5</v>
      </c>
      <c r="I200" s="8">
        <f t="shared" si="33"/>
        <v>54.03809308727012</v>
      </c>
      <c r="J200" s="8">
        <f t="shared" si="34"/>
        <v>14.291340951556561</v>
      </c>
    </row>
    <row r="201" spans="1:10" x14ac:dyDescent="0.2">
      <c r="A201" s="8">
        <f t="shared" si="35"/>
        <v>15.333333333333373</v>
      </c>
      <c r="B201" s="9">
        <f t="shared" si="27"/>
        <v>1153.4646408063886</v>
      </c>
      <c r="C201" s="9">
        <f t="shared" si="28"/>
        <v>1095.3961104320967</v>
      </c>
      <c r="D201" s="48">
        <f t="shared" si="26"/>
        <v>1153.4646408063886</v>
      </c>
      <c r="E201" s="8">
        <f t="shared" si="29"/>
        <v>24.852680380346214</v>
      </c>
      <c r="F201" s="32">
        <f t="shared" si="31"/>
        <v>-7.1260581206182257E-4</v>
      </c>
      <c r="G201" s="20">
        <f t="shared" si="30"/>
        <v>-0.7126058120618225</v>
      </c>
      <c r="H201" s="1">
        <f t="shared" si="32"/>
        <v>6.1294591543144207E-5</v>
      </c>
      <c r="I201" s="8">
        <f t="shared" si="33"/>
        <v>54.296294178680363</v>
      </c>
      <c r="J201" s="8">
        <f t="shared" si="34"/>
        <v>13.831159917417597</v>
      </c>
    </row>
    <row r="202" spans="1:10" x14ac:dyDescent="0.2">
      <c r="A202" s="8">
        <f t="shared" si="35"/>
        <v>15.416666666666707</v>
      </c>
      <c r="B202" s="9">
        <f t="shared" si="27"/>
        <v>1169.7912521324924</v>
      </c>
      <c r="C202" s="9">
        <f t="shared" si="28"/>
        <v>1099.475767199506</v>
      </c>
      <c r="D202" s="48">
        <f t="shared" si="26"/>
        <v>1169.7912521324924</v>
      </c>
      <c r="E202" s="8">
        <f t="shared" si="29"/>
        <v>24.889375374794337</v>
      </c>
      <c r="F202" s="32">
        <f t="shared" si="31"/>
        <v>-7.1381139609264118E-4</v>
      </c>
      <c r="G202" s="20">
        <f t="shared" si="30"/>
        <v>-0.71381139609264121</v>
      </c>
      <c r="H202" s="1">
        <f t="shared" si="32"/>
        <v>6.1379332053172118E-5</v>
      </c>
      <c r="I202" s="8">
        <f t="shared" si="33"/>
        <v>54.546355073874935</v>
      </c>
      <c r="J202" s="8">
        <f t="shared" si="34"/>
        <v>13.36578549196987</v>
      </c>
    </row>
    <row r="203" spans="1:10" x14ac:dyDescent="0.2">
      <c r="A203" s="8">
        <f t="shared" si="35"/>
        <v>15.500000000000041</v>
      </c>
      <c r="B203" s="9">
        <f t="shared" si="27"/>
        <v>1186.1916438123335</v>
      </c>
      <c r="C203" s="9">
        <f t="shared" si="28"/>
        <v>1103.4150525025991</v>
      </c>
      <c r="D203" s="48">
        <f t="shared" si="26"/>
        <v>1186.1916438123335</v>
      </c>
      <c r="E203" s="8">
        <f t="shared" si="29"/>
        <v>24.924807780157785</v>
      </c>
      <c r="F203" s="32">
        <f t="shared" si="31"/>
        <v>-7.1497876216248168E-4</v>
      </c>
      <c r="G203" s="20">
        <f t="shared" si="30"/>
        <v>-0.71497876216248168</v>
      </c>
      <c r="H203" s="1">
        <f t="shared" si="32"/>
        <v>6.1461132948736791E-5</v>
      </c>
      <c r="I203" s="8">
        <f t="shared" si="33"/>
        <v>54.788145774545669</v>
      </c>
      <c r="J203" s="8">
        <f t="shared" si="34"/>
        <v>12.895374476872682</v>
      </c>
    </row>
    <row r="204" spans="1:10" x14ac:dyDescent="0.2">
      <c r="A204" s="8">
        <f t="shared" si="35"/>
        <v>15.583333333333375</v>
      </c>
      <c r="B204" s="9">
        <f t="shared" si="27"/>
        <v>1202.6633157571416</v>
      </c>
      <c r="C204" s="9">
        <f t="shared" si="28"/>
        <v>1107.2124793623539</v>
      </c>
      <c r="D204" s="48">
        <f t="shared" si="26"/>
        <v>1202.6633157571416</v>
      </c>
      <c r="E204" s="8">
        <f t="shared" si="29"/>
        <v>24.958964221613602</v>
      </c>
      <c r="F204" s="32">
        <f t="shared" si="31"/>
        <v>-7.1610732405854324E-4</v>
      </c>
      <c r="G204" s="20">
        <f t="shared" si="30"/>
        <v>-0.71610732405854316</v>
      </c>
      <c r="H204" s="1">
        <f t="shared" si="32"/>
        <v>6.1539965844771967E-5</v>
      </c>
      <c r="I204" s="8">
        <f t="shared" si="33"/>
        <v>55.021539931636156</v>
      </c>
      <c r="J204" s="8">
        <f t="shared" si="34"/>
        <v>12.420087350628762</v>
      </c>
    </row>
    <row r="205" spans="1:10" x14ac:dyDescent="0.2">
      <c r="A205" s="8">
        <f t="shared" si="35"/>
        <v>15.666666666666709</v>
      </c>
      <c r="B205" s="9">
        <f t="shared" si="27"/>
        <v>1219.2037305378076</v>
      </c>
      <c r="C205" s="9">
        <f t="shared" si="28"/>
        <v>1110.8666094826688</v>
      </c>
      <c r="D205" s="48">
        <f t="shared" si="26"/>
        <v>1219.2037305378076</v>
      </c>
      <c r="E205" s="8">
        <f t="shared" si="29"/>
        <v>24.991831762223597</v>
      </c>
      <c r="F205" s="32">
        <f t="shared" si="31"/>
        <v>-7.171965121538532E-4</v>
      </c>
      <c r="G205" s="20">
        <f t="shared" si="30"/>
        <v>-0.71719651215385327</v>
      </c>
      <c r="H205" s="1">
        <f t="shared" si="32"/>
        <v>6.1615803316366916E-5</v>
      </c>
      <c r="I205" s="8">
        <f t="shared" si="33"/>
        <v>55.246414974432689</v>
      </c>
      <c r="J205" s="8">
        <f t="shared" si="34"/>
        <v>11.940088174083616</v>
      </c>
    </row>
    <row r="206" spans="1:10" x14ac:dyDescent="0.2">
      <c r="A206" s="8">
        <f t="shared" si="35"/>
        <v>15.750000000000043</v>
      </c>
      <c r="B206" s="9">
        <f t="shared" si="27"/>
        <v>1235.8103145373616</v>
      </c>
      <c r="C206" s="9">
        <f t="shared" si="28"/>
        <v>1114.3760543102601</v>
      </c>
      <c r="D206" s="48">
        <f t="shared" si="26"/>
        <v>1235.8103145373616</v>
      </c>
      <c r="E206" s="8">
        <f t="shared" si="29"/>
        <v>25.023397912467708</v>
      </c>
      <c r="F206" s="32">
        <f t="shared" si="31"/>
        <v>-7.1824577398662171E-4</v>
      </c>
      <c r="G206" s="20">
        <f t="shared" si="30"/>
        <v>-0.71824577398662171</v>
      </c>
      <c r="H206" s="1">
        <f t="shared" si="32"/>
        <v>6.1688618915757481E-5</v>
      </c>
      <c r="I206" s="8">
        <f t="shared" si="33"/>
        <v>55.462652236679197</v>
      </c>
      <c r="J206" s="8">
        <f t="shared" si="34"/>
        <v>11.455544491100341</v>
      </c>
    </row>
    <row r="207" spans="1:10" x14ac:dyDescent="0.2">
      <c r="A207" s="8">
        <f t="shared" si="35"/>
        <v>15.833333333333377</v>
      </c>
      <c r="B207" s="9">
        <f t="shared" si="27"/>
        <v>1252.4804591408119</v>
      </c>
      <c r="C207" s="9">
        <f t="shared" si="28"/>
        <v>1117.7394760640498</v>
      </c>
      <c r="D207" s="48">
        <f t="shared" si="26"/>
        <v>1252.4804591408119</v>
      </c>
      <c r="E207" s="8">
        <f t="shared" si="29"/>
        <v>25.053650639502976</v>
      </c>
      <c r="F207" s="32">
        <f t="shared" si="31"/>
        <v>-7.1925457482615207E-4</v>
      </c>
      <c r="G207" s="20">
        <f t="shared" si="30"/>
        <v>-0.71925457482615196</v>
      </c>
      <c r="H207" s="1">
        <f t="shared" si="32"/>
        <v>6.1758387188774803E-5</v>
      </c>
      <c r="I207" s="8">
        <f t="shared" si="33"/>
        <v>55.670137079501693</v>
      </c>
      <c r="J207" s="8">
        <f t="shared" si="34"/>
        <v>10.96662722450713</v>
      </c>
    </row>
    <row r="208" spans="1:10" x14ac:dyDescent="0.2">
      <c r="A208" s="8">
        <f t="shared" si="35"/>
        <v>15.91666666666671</v>
      </c>
      <c r="B208" s="9">
        <f t="shared" si="27"/>
        <v>1269.2115219613545</v>
      </c>
      <c r="C208" s="9">
        <f t="shared" si="28"/>
        <v>1120.9555887326421</v>
      </c>
      <c r="D208" s="48">
        <f t="shared" si="26"/>
        <v>1269.2115219613545</v>
      </c>
      <c r="E208" s="8">
        <f t="shared" si="29"/>
        <v>25.082578376135455</v>
      </c>
      <c r="F208" s="32">
        <f t="shared" si="31"/>
        <v>-7.2022239822432858E-4</v>
      </c>
      <c r="G208" s="20">
        <f t="shared" si="30"/>
        <v>-0.72022239822432854</v>
      </c>
      <c r="H208" s="1">
        <f t="shared" si="32"/>
        <v>6.1825083690734734E-5</v>
      </c>
      <c r="I208" s="8">
        <f t="shared" si="33"/>
        <v>55.868759010931335</v>
      </c>
      <c r="J208" s="8">
        <f t="shared" si="34"/>
        <v>10.473510567424599</v>
      </c>
    </row>
    <row r="209" spans="1:10" x14ac:dyDescent="0.2">
      <c r="A209" s="8">
        <f t="shared" si="35"/>
        <v>16.000000000000043</v>
      </c>
      <c r="B209" s="9">
        <f t="shared" si="27"/>
        <v>1286.0008281019007</v>
      </c>
      <c r="C209" s="9">
        <f t="shared" si="28"/>
        <v>1124.023159038521</v>
      </c>
      <c r="D209" s="48">
        <f t="shared" ref="D209:D272" si="36">B209</f>
        <v>1286.0008281019007</v>
      </c>
      <c r="E209" s="8">
        <f t="shared" si="29"/>
        <v>25.110170029492835</v>
      </c>
      <c r="F209" s="32">
        <f t="shared" si="31"/>
        <v>-7.2114874655172302E-4</v>
      </c>
      <c r="G209" s="20">
        <f t="shared" si="30"/>
        <v>-0.72114874655172301</v>
      </c>
      <c r="H209" s="1">
        <f t="shared" si="32"/>
        <v>6.1888685001751815E-5</v>
      </c>
      <c r="I209" s="8">
        <f t="shared" si="33"/>
        <v>56.05841180181951</v>
      </c>
      <c r="J209" s="8">
        <f t="shared" si="34"/>
        <v>9.9763718700897641</v>
      </c>
    </row>
    <row r="210" spans="1:10" x14ac:dyDescent="0.2">
      <c r="A210" s="8">
        <f t="shared" si="35"/>
        <v>16.083333333333375</v>
      </c>
      <c r="B210" s="9">
        <f t="shared" ref="B210:B273" si="37">B209+((I209+dp_dy*(1+EXP(-(ABS(E209)-displ)/9*sharpness))^(-alpha)/(H209*rho))/H209*SIN(H209*time_step*3600)-J209/H209*COS(H209*time_step*3600)-dp_dy*(1+EXP(-(ABS(E209)-displ)/9*sharpness))^(-alpha)*time_step*3600/(H209*rho)+J209/H209)/1000</f>
        <v>1302.8456714508131</v>
      </c>
      <c r="C210" s="9">
        <f t="shared" ref="C210:C273" si="38">C209+((I209+dp_dy*(1+EXP(-(ABS(E209)-displ)/9*sharpness))^(-alpha)/(H209*rho))/H209*COS(H209*time_step*3600)+J209/H209*SIN(H209*time_step*3600)-(I209+dp_dy*(1+EXP(-(ABS(E209)-displ)/9*sharpness))^(-alpha)/(H209*rho))/H209)/1000</f>
        <v>1126.9410073676358</v>
      </c>
      <c r="D210" s="48">
        <f t="shared" si="36"/>
        <v>1302.8456714508131</v>
      </c>
      <c r="E210" s="8">
        <f t="shared" ref="E210:E273" si="39">360*(init_km_from_eq+C210)/(2*PI()*6.37*10^3)</f>
        <v>25.13641498938571</v>
      </c>
      <c r="F210" s="32">
        <f t="shared" si="31"/>
        <v>-7.2203314151738848E-4</v>
      </c>
      <c r="G210" s="20">
        <f t="shared" ref="G210:G273" si="40">F210*10^5/100</f>
        <v>-0.72203314151738851</v>
      </c>
      <c r="H210" s="1">
        <f t="shared" si="32"/>
        <v>6.1949168741461734E-5</v>
      </c>
      <c r="I210" s="8">
        <f t="shared" si="33"/>
        <v>56.238993597942979</v>
      </c>
      <c r="J210" s="8">
        <f t="shared" si="34"/>
        <v>9.4753915223031111</v>
      </c>
    </row>
    <row r="211" spans="1:10" x14ac:dyDescent="0.2">
      <c r="A211" s="8">
        <f t="shared" si="35"/>
        <v>16.166666666666707</v>
      </c>
      <c r="B211" s="9">
        <f t="shared" si="37"/>
        <v>1319.7433160106752</v>
      </c>
      <c r="C211" s="9">
        <f t="shared" si="38"/>
        <v>1129.7080086630813</v>
      </c>
      <c r="D211" s="48">
        <f t="shared" si="36"/>
        <v>1319.7433160106752</v>
      </c>
      <c r="E211" s="8">
        <f t="shared" si="39"/>
        <v>25.161303136345872</v>
      </c>
      <c r="F211" s="32">
        <f t="shared" ref="F211:F274" si="41">dp_dy*(1+EXP(-(ABS(E210)-displ)/9*sharpness))^(-alpha)</f>
        <v>-7.2287512467142086E-4</v>
      </c>
      <c r="G211" s="20">
        <f t="shared" si="40"/>
        <v>-0.72287512467142079</v>
      </c>
      <c r="H211" s="1">
        <f t="shared" ref="H211:H274" si="42">2*7.292*10^(-5)*SIN(E211*PI()/180)</f>
        <v>6.2006513583136999E-5</v>
      </c>
      <c r="I211" s="8">
        <f t="shared" si="33"/>
        <v>56.41040702810237</v>
      </c>
      <c r="J211" s="8">
        <f t="shared" si="34"/>
        <v>8.97075283163454</v>
      </c>
    </row>
    <row r="212" spans="1:10" x14ac:dyDescent="0.2">
      <c r="A212" s="8">
        <f t="shared" si="35"/>
        <v>16.250000000000039</v>
      </c>
      <c r="B212" s="9">
        <f t="shared" si="37"/>
        <v>1336.6909972588633</v>
      </c>
      <c r="C212" s="9">
        <f t="shared" si="38"/>
        <v>1132.323093281623</v>
      </c>
      <c r="D212" s="48">
        <f t="shared" si="36"/>
        <v>1336.6909972588633</v>
      </c>
      <c r="E212" s="8">
        <f t="shared" si="39"/>
        <v>25.184824849330489</v>
      </c>
      <c r="F212" s="32">
        <f t="shared" si="41"/>
        <v>-7.2367425788939636E-4</v>
      </c>
      <c r="G212" s="20">
        <f t="shared" si="40"/>
        <v>-0.72367425788939643</v>
      </c>
      <c r="H212" s="1">
        <f t="shared" si="42"/>
        <v>6.2060699267181796E-5</v>
      </c>
      <c r="I212" s="8">
        <f t="shared" si="33"/>
        <v>56.572559308023031</v>
      </c>
      <c r="J212" s="8">
        <f t="shared" si="34"/>
        <v>8.4626418975331337</v>
      </c>
    </row>
    <row r="213" spans="1:10" x14ac:dyDescent="0.2">
      <c r="A213" s="8">
        <f t="shared" si="35"/>
        <v>16.333333333333371</v>
      </c>
      <c r="B213" s="9">
        <f t="shared" si="37"/>
        <v>1353.685923538636</v>
      </c>
      <c r="C213" s="9">
        <f t="shared" si="38"/>
        <v>1134.7852478118607</v>
      </c>
      <c r="D213" s="48">
        <f t="shared" si="36"/>
        <v>1353.685923538636</v>
      </c>
      <c r="E213" s="8">
        <f t="shared" si="39"/>
        <v>25.206971013081144</v>
      </c>
      <c r="F213" s="32">
        <f t="shared" si="41"/>
        <v>-7.2443012383782777E-4</v>
      </c>
      <c r="G213" s="20">
        <f t="shared" si="40"/>
        <v>-0.72443012383782768</v>
      </c>
      <c r="H213" s="1">
        <f t="shared" si="42"/>
        <v>6.2111706613991253E-5</v>
      </c>
      <c r="I213" s="8">
        <f t="shared" si="33"/>
        <v>56.725362339873435</v>
      </c>
      <c r="J213" s="8">
        <f t="shared" si="34"/>
        <v>7.9512474814946108</v>
      </c>
    </row>
    <row r="214" spans="1:10" x14ac:dyDescent="0.2">
      <c r="A214" s="8">
        <f t="shared" si="35"/>
        <v>16.416666666666703</v>
      </c>
      <c r="B214" s="9">
        <f t="shared" si="37"/>
        <v>1370.7252774793967</v>
      </c>
      <c r="C214" s="9">
        <f t="shared" si="38"/>
        <v>1137.0935158528719</v>
      </c>
      <c r="D214" s="48">
        <f t="shared" si="36"/>
        <v>1370.7252774793967</v>
      </c>
      <c r="E214" s="8">
        <f t="shared" si="39"/>
        <v>25.227733025127428</v>
      </c>
      <c r="F214" s="32">
        <f t="shared" si="41"/>
        <v>-7.2514232641979876E-4</v>
      </c>
      <c r="G214" s="20">
        <f t="shared" si="40"/>
        <v>-0.7251423264197987</v>
      </c>
      <c r="H214" s="1">
        <f t="shared" si="42"/>
        <v>6.2159517536162267E-5</v>
      </c>
      <c r="I214" s="8">
        <f t="shared" si="33"/>
        <v>56.868732807223168</v>
      </c>
      <c r="J214" s="8">
        <f t="shared" si="34"/>
        <v>7.4367608734489679</v>
      </c>
    </row>
    <row r="215" spans="1:10" x14ac:dyDescent="0.2">
      <c r="A215" s="8">
        <f t="shared" si="35"/>
        <v>16.500000000000036</v>
      </c>
      <c r="B215" s="9">
        <f t="shared" si="37"/>
        <v>1387.8062174447389</v>
      </c>
      <c r="C215" s="9">
        <f t="shared" si="38"/>
        <v>1139.2469987522268</v>
      </c>
      <c r="D215" s="48">
        <f t="shared" si="36"/>
        <v>1387.8062174447389</v>
      </c>
      <c r="E215" s="8">
        <f t="shared" si="39"/>
        <v>25.247102802425179</v>
      </c>
      <c r="F215" s="32">
        <f t="shared" si="41"/>
        <v>-7.2581049119997416E-4</v>
      </c>
      <c r="G215" s="20">
        <f t="shared" si="40"/>
        <v>-0.72581049119997421</v>
      </c>
      <c r="H215" s="1">
        <f t="shared" si="42"/>
        <v>6.220411505004332E-5</v>
      </c>
      <c r="I215" s="8">
        <f t="shared" ref="I215:I278" si="43">(I214+dp_dy*(1+EXP(-(ABS(E214)-displ)/9*sharpness))^(-alpha)/(H214*rho))*COS(H214*time_step*3600)+J214*SIN(H214*time_step*3600)-dp_dy*(1+EXP(-(ABS(E214)-displ)/9*sharpness))^(-alpha)/(H214*rho)</f>
        <v>57.002592265269442</v>
      </c>
      <c r="J215" s="8">
        <f t="shared" ref="J215:J278" si="44">-(I214+dp_dy*(1+EXP(-(ABS(E214)-displ)/9*sharpness))^(-alpha)/(H214*rho))*SIN(H214*time_step*3600)+J214*COS(H214*time_step*3600)</f>
        <v>6.9193757545391295</v>
      </c>
    </row>
    <row r="216" spans="1:10" x14ac:dyDescent="0.2">
      <c r="A216" s="8">
        <f t="shared" si="35"/>
        <v>16.583333333333368</v>
      </c>
      <c r="B216" s="9">
        <f t="shared" si="37"/>
        <v>1404.9258790068254</v>
      </c>
      <c r="C216" s="9">
        <f t="shared" si="38"/>
        <v>1141.2448563023192</v>
      </c>
      <c r="D216" s="48">
        <f t="shared" si="36"/>
        <v>1404.9258790068254</v>
      </c>
      <c r="E216" s="8">
        <f t="shared" si="39"/>
        <v>25.265072787619623</v>
      </c>
      <c r="F216" s="32">
        <f t="shared" si="41"/>
        <v>-7.2643426580822198E-4</v>
      </c>
      <c r="G216" s="20">
        <f t="shared" si="40"/>
        <v>-0.7264342658082219</v>
      </c>
      <c r="H216" s="1">
        <f t="shared" si="42"/>
        <v>6.2245483286610666E-5</v>
      </c>
      <c r="I216" s="8">
        <f t="shared" si="43"/>
        <v>57.126867226168997</v>
      </c>
      <c r="J216" s="8">
        <f t="shared" si="44"/>
        <v>6.399288056469457</v>
      </c>
    </row>
    <row r="217" spans="1:10" x14ac:dyDescent="0.2">
      <c r="A217" s="8">
        <f t="shared" si="35"/>
        <v>16.6666666666667</v>
      </c>
      <c r="B217" s="9">
        <f t="shared" si="37"/>
        <v>1422.0813764456152</v>
      </c>
      <c r="C217" s="9">
        <f t="shared" si="38"/>
        <v>1143.0863073940118</v>
      </c>
      <c r="D217" s="48">
        <f t="shared" si="36"/>
        <v>1422.0813764456152</v>
      </c>
      <c r="E217" s="8">
        <f t="shared" si="39"/>
        <v>25.281635954924759</v>
      </c>
      <c r="F217" s="32">
        <f t="shared" si="41"/>
        <v>-7.2701332032109971E-4</v>
      </c>
      <c r="G217" s="20">
        <f t="shared" si="40"/>
        <v>-0.72701332032109978</v>
      </c>
      <c r="H217" s="1">
        <f t="shared" si="42"/>
        <v>6.2283607501660413E-5</v>
      </c>
      <c r="I217" s="8">
        <f t="shared" si="43"/>
        <v>57.24148923932006</v>
      </c>
      <c r="J217" s="8">
        <f t="shared" si="44"/>
        <v>5.8766958176106012</v>
      </c>
    </row>
    <row r="218" spans="1:10" x14ac:dyDescent="0.2">
      <c r="A218" s="8">
        <f t="shared" si="35"/>
        <v>16.750000000000032</v>
      </c>
      <c r="B218" s="9">
        <f t="shared" si="37"/>
        <v>1439.2698042713955</v>
      </c>
      <c r="C218" s="9">
        <f t="shared" si="38"/>
        <v>1144.7706306266502</v>
      </c>
      <c r="D218" s="48">
        <f t="shared" si="36"/>
        <v>1439.2698042713955</v>
      </c>
      <c r="E218" s="8">
        <f t="shared" si="39"/>
        <v>25.296785815610168</v>
      </c>
      <c r="F218" s="32">
        <f t="shared" si="41"/>
        <v>-7.2754734762052432E-4</v>
      </c>
      <c r="G218" s="20">
        <f t="shared" si="40"/>
        <v>-0.72754734762052431</v>
      </c>
      <c r="H218" s="1">
        <f t="shared" si="42"/>
        <v>6.2318474085305107E-5</v>
      </c>
      <c r="I218" s="8">
        <f t="shared" si="43"/>
        <v>57.34639496644764</v>
      </c>
      <c r="J218" s="8">
        <f t="shared" si="44"/>
        <v>5.3517990360544747</v>
      </c>
    </row>
    <row r="219" spans="1:10" x14ac:dyDescent="0.2">
      <c r="A219" s="8">
        <f t="shared" si="35"/>
        <v>16.833333333333364</v>
      </c>
      <c r="B219" s="9">
        <f t="shared" si="37"/>
        <v>1456.4882387690434</v>
      </c>
      <c r="C219" s="9">
        <f t="shared" si="38"/>
        <v>1146.2971648735643</v>
      </c>
      <c r="D219" s="48">
        <f t="shared" si="36"/>
        <v>1456.4882387690434</v>
      </c>
      <c r="E219" s="8">
        <f t="shared" si="39"/>
        <v>25.31051642308746</v>
      </c>
      <c r="F219" s="32">
        <f t="shared" si="41"/>
        <v>-7.2803606372894871E-4</v>
      </c>
      <c r="G219" s="20">
        <f t="shared" si="40"/>
        <v>-0.7280360637289488</v>
      </c>
      <c r="H219" s="1">
        <f t="shared" si="42"/>
        <v>6.2350070570765226E-5</v>
      </c>
      <c r="I219" s="8">
        <f t="shared" si="43"/>
        <v>57.441526251354283</v>
      </c>
      <c r="J219" s="8">
        <f t="shared" si="44"/>
        <v>4.824799519819992</v>
      </c>
    </row>
    <row r="220" spans="1:10" x14ac:dyDescent="0.2">
      <c r="A220" s="8">
        <f t="shared" si="35"/>
        <v>16.916666666666696</v>
      </c>
      <c r="B220" s="9">
        <f t="shared" si="37"/>
        <v>1473.7337395623945</v>
      </c>
      <c r="C220" s="9">
        <f t="shared" si="38"/>
        <v>1147.6653098022291</v>
      </c>
      <c r="D220" s="48">
        <f t="shared" si="36"/>
        <v>1473.7337395623945</v>
      </c>
      <c r="E220" s="8">
        <f t="shared" si="39"/>
        <v>25.322822377588984</v>
      </c>
      <c r="F220" s="32">
        <f t="shared" si="41"/>
        <v>-7.284792081204411E-4</v>
      </c>
      <c r="G220" s="20">
        <f t="shared" si="40"/>
        <v>-0.72847920812044109</v>
      </c>
      <c r="H220" s="1">
        <f t="shared" si="42"/>
        <v>6.2378385642446679E-5</v>
      </c>
      <c r="I220" s="8">
        <f t="shared" si="43"/>
        <v>57.526830184207569</v>
      </c>
      <c r="J220" s="8">
        <f t="shared" si="44"/>
        <v>4.2959007344167013</v>
      </c>
    </row>
    <row r="221" spans="1:10" x14ac:dyDescent="0.2">
      <c r="A221" s="8">
        <f t="shared" si="35"/>
        <v>17.000000000000028</v>
      </c>
      <c r="B221" s="9">
        <f t="shared" si="37"/>
        <v>1491.0033511970626</v>
      </c>
      <c r="C221" s="9">
        <f t="shared" si="38"/>
        <v>1148.8745263483277</v>
      </c>
      <c r="D221" s="48">
        <f t="shared" si="36"/>
        <v>1491.0033511970626</v>
      </c>
      <c r="E221" s="8">
        <f t="shared" si="39"/>
        <v>25.333698830431814</v>
      </c>
      <c r="F221" s="32">
        <f t="shared" si="41"/>
        <v>-7.2887654400708389E-4</v>
      </c>
      <c r="G221" s="20">
        <f t="shared" si="40"/>
        <v>-0.7288765440070839</v>
      </c>
      <c r="H221" s="1">
        <f t="shared" si="42"/>
        <v>6.2403409143295245E-5</v>
      </c>
      <c r="I221" s="8">
        <f t="shared" si="43"/>
        <v>57.602259160245325</v>
      </c>
      <c r="J221" s="8">
        <f t="shared" si="44"/>
        <v>3.7653076479794088</v>
      </c>
    </row>
    <row r="222" spans="1:10" x14ac:dyDescent="0.2">
      <c r="A222" s="8">
        <f t="shared" si="35"/>
        <v>17.083333333333361</v>
      </c>
      <c r="B222" s="9">
        <f t="shared" si="37"/>
        <v>1508.2941047400195</v>
      </c>
      <c r="C222" s="9">
        <f t="shared" si="38"/>
        <v>1149.9243371430173</v>
      </c>
      <c r="D222" s="48">
        <f t="shared" si="36"/>
        <v>1508.2941047400195</v>
      </c>
      <c r="E222" s="8">
        <f t="shared" si="39"/>
        <v>25.343141487860859</v>
      </c>
      <c r="F222" s="32">
        <f t="shared" si="41"/>
        <v>-7.2922785860016172E-4</v>
      </c>
      <c r="G222" s="20">
        <f t="shared" si="40"/>
        <v>-0.72922785860016182</v>
      </c>
      <c r="H222" s="1">
        <f t="shared" si="42"/>
        <v>6.2425132081420697E-5</v>
      </c>
      <c r="I222" s="8">
        <f t="shared" si="43"/>
        <v>57.667770932789381</v>
      </c>
      <c r="J222" s="8">
        <f t="shared" si="44"/>
        <v>3.2332265741925061</v>
      </c>
    </row>
    <row r="223" spans="1:10" x14ac:dyDescent="0.2">
      <c r="A223" s="8">
        <f t="shared" si="35"/>
        <v>17.166666666666693</v>
      </c>
      <c r="B223" s="9">
        <f t="shared" si="37"/>
        <v>1525.6030193942122</v>
      </c>
      <c r="C223" s="9">
        <f t="shared" si="38"/>
        <v>1150.8143268927711</v>
      </c>
      <c r="D223" s="48">
        <f t="shared" si="36"/>
        <v>1525.6030193942122</v>
      </c>
      <c r="E223" s="8">
        <f t="shared" si="39"/>
        <v>25.351146614465378</v>
      </c>
      <c r="F223" s="32">
        <f t="shared" si="41"/>
        <v>-7.2953296334565181E-4</v>
      </c>
      <c r="G223" s="20">
        <f t="shared" si="40"/>
        <v>-0.72953296334565176</v>
      </c>
      <c r="H223" s="1">
        <f t="shared" si="42"/>
        <v>6.2443546635983425E-5</v>
      </c>
      <c r="I223" s="8">
        <f t="shared" si="43"/>
        <v>57.723328660468866</v>
      </c>
      <c r="J223" s="8">
        <f t="shared" si="44"/>
        <v>2.6998650132277344</v>
      </c>
    </row>
    <row r="224" spans="1:10" x14ac:dyDescent="0.2">
      <c r="A224" s="8">
        <f t="shared" si="35"/>
        <v>17.250000000000025</v>
      </c>
      <c r="B224" s="9">
        <f t="shared" si="37"/>
        <v>1542.9271041264653</v>
      </c>
      <c r="C224" s="9">
        <f t="shared" si="38"/>
        <v>1151.5441427112335</v>
      </c>
      <c r="D224" s="48">
        <f t="shared" si="36"/>
        <v>1542.9271041264653</v>
      </c>
      <c r="E224" s="8">
        <f t="shared" si="39"/>
        <v>25.357711036163931</v>
      </c>
      <c r="F224" s="32">
        <f t="shared" si="41"/>
        <v>-7.2979169413357552E-4</v>
      </c>
      <c r="G224" s="20">
        <f t="shared" si="40"/>
        <v>-0.72979169413357559</v>
      </c>
      <c r="H224" s="1">
        <f t="shared" si="42"/>
        <v>6.2458646162337467E-5</v>
      </c>
      <c r="I224" s="8">
        <f t="shared" si="43"/>
        <v>57.768900948564692</v>
      </c>
      <c r="J224" s="8">
        <f t="shared" si="44"/>
        <v>2.1654314909237327</v>
      </c>
    </row>
    <row r="225" spans="1:10" x14ac:dyDescent="0.2">
      <c r="A225" s="8">
        <f t="shared" si="35"/>
        <v>17.333333333333357</v>
      </c>
      <c r="B225" s="9">
        <f t="shared" si="37"/>
        <v>1560.2633593068972</v>
      </c>
      <c r="C225" s="9">
        <f t="shared" si="38"/>
        <v>1152.1134944025948</v>
      </c>
      <c r="D225" s="48">
        <f t="shared" si="36"/>
        <v>1560.2633593068972</v>
      </c>
      <c r="E225" s="8">
        <f t="shared" si="39"/>
        <v>25.362832142753202</v>
      </c>
      <c r="F225" s="32">
        <f t="shared" si="41"/>
        <v>-7.300039114808203E-4</v>
      </c>
      <c r="G225" s="20">
        <f t="shared" si="40"/>
        <v>-0.73000391148082033</v>
      </c>
      <c r="H225" s="1">
        <f t="shared" si="42"/>
        <v>6.2470425196424419E-5</v>
      </c>
      <c r="I225" s="8">
        <f t="shared" si="43"/>
        <v>57.804461884397355</v>
      </c>
      <c r="J225" s="8">
        <f t="shared" si="44"/>
        <v>1.6301353964397669</v>
      </c>
    </row>
    <row r="226" spans="1:10" x14ac:dyDescent="0.2">
      <c r="A226" s="8">
        <f t="shared" si="35"/>
        <v>17.416666666666689</v>
      </c>
      <c r="B226" s="9">
        <f t="shared" si="37"/>
        <v>1577.6087783580469</v>
      </c>
      <c r="C226" s="9">
        <f t="shared" si="38"/>
        <v>1152.5221546960654</v>
      </c>
      <c r="D226" s="48">
        <f t="shared" si="36"/>
        <v>1577.6087783580469</v>
      </c>
      <c r="E226" s="8">
        <f t="shared" si="39"/>
        <v>25.366507890017004</v>
      </c>
      <c r="F226" s="32">
        <f t="shared" si="41"/>
        <v>-7.3016950068708524E-4</v>
      </c>
      <c r="G226" s="20">
        <f t="shared" si="40"/>
        <v>-0.73016950068708519</v>
      </c>
      <c r="H226" s="1">
        <f t="shared" si="42"/>
        <v>6.2478879458413423E-5</v>
      </c>
      <c r="I226" s="8">
        <f t="shared" si="43"/>
        <v>57.829991066691349</v>
      </c>
      <c r="J226" s="8">
        <f t="shared" si="44"/>
        <v>1.094186818619592</v>
      </c>
    </row>
    <row r="227" spans="1:10" x14ac:dyDescent="0.2">
      <c r="A227" s="8">
        <f t="shared" si="35"/>
        <v>17.500000000000021</v>
      </c>
      <c r="B227" s="9">
        <f t="shared" si="37"/>
        <v>1594.9603494119026</v>
      </c>
      <c r="C227" s="9">
        <f t="shared" si="38"/>
        <v>1152.769959431095</v>
      </c>
      <c r="D227" s="48">
        <f t="shared" si="36"/>
        <v>1594.9603494119026</v>
      </c>
      <c r="E227" s="8">
        <f t="shared" si="39"/>
        <v>25.368736801392288</v>
      </c>
      <c r="F227" s="32">
        <f t="shared" si="41"/>
        <v>-7.30288371963656E-4</v>
      </c>
      <c r="G227" s="20">
        <f t="shared" si="40"/>
        <v>-0.73028837196365604</v>
      </c>
      <c r="H227" s="1">
        <f t="shared" si="42"/>
        <v>6.2484005855583698E-5</v>
      </c>
      <c r="I227" s="8">
        <f t="shared" si="43"/>
        <v>57.845473628860489</v>
      </c>
      <c r="J227" s="8">
        <f t="shared" si="44"/>
        <v>0.55779638130439435</v>
      </c>
    </row>
    <row r="228" spans="1:10" x14ac:dyDescent="0.2">
      <c r="A228" s="8">
        <f t="shared" si="35"/>
        <v>17.583333333333353</v>
      </c>
      <c r="B228" s="9">
        <f t="shared" si="37"/>
        <v>1612.3150569729949</v>
      </c>
      <c r="C228" s="9">
        <f t="shared" si="38"/>
        <v>1152.8568076930617</v>
      </c>
      <c r="D228" s="48">
        <f t="shared" si="36"/>
        <v>1612.3150569729949</v>
      </c>
      <c r="E228" s="8">
        <f t="shared" si="39"/>
        <v>25.36951796918958</v>
      </c>
      <c r="F228" s="32">
        <f t="shared" si="41"/>
        <v>-7.3036046053476938E-4</v>
      </c>
      <c r="G228" s="20">
        <f t="shared" si="40"/>
        <v>-0.73036046053476933</v>
      </c>
      <c r="H228" s="1">
        <f t="shared" si="42"/>
        <v>6.2485802484446064E-5</v>
      </c>
      <c r="I228" s="8">
        <f t="shared" si="43"/>
        <v>57.850900256169751</v>
      </c>
      <c r="J228" s="8">
        <f t="shared" si="44"/>
        <v>2.1175077836237288E-2</v>
      </c>
    </row>
    <row r="229" spans="1:10" x14ac:dyDescent="0.2">
      <c r="A229" s="8">
        <f t="shared" si="35"/>
        <v>17.666666666666686</v>
      </c>
      <c r="B229" s="9">
        <f t="shared" si="37"/>
        <v>1629.669883585718</v>
      </c>
      <c r="C229" s="9">
        <f t="shared" si="38"/>
        <v>1152.7826618992203</v>
      </c>
      <c r="D229" s="48">
        <f t="shared" si="36"/>
        <v>1629.669883585718</v>
      </c>
      <c r="E229" s="8">
        <f t="shared" si="39"/>
        <v>25.368851055366065</v>
      </c>
      <c r="F229" s="32">
        <f t="shared" si="41"/>
        <v>-7.3038572671136682E-4</v>
      </c>
      <c r="G229" s="20">
        <f t="shared" si="40"/>
        <v>-0.73038572671136681</v>
      </c>
      <c r="H229" s="1">
        <f t="shared" si="42"/>
        <v>6.2484268632101271E-5</v>
      </c>
      <c r="I229" s="8">
        <f t="shared" si="43"/>
        <v>57.846267196740733</v>
      </c>
      <c r="J229" s="8">
        <f t="shared" si="44"/>
        <v>-0.51546589500467155</v>
      </c>
    </row>
    <row r="230" spans="1:10" x14ac:dyDescent="0.2">
      <c r="A230" s="8">
        <f t="shared" si="35"/>
        <v>17.750000000000018</v>
      </c>
      <c r="B230" s="9">
        <f t="shared" si="37"/>
        <v>1647.0218115040254</v>
      </c>
      <c r="C230" s="9">
        <f t="shared" si="38"/>
        <v>1152.5475478347814</v>
      </c>
      <c r="D230" s="48">
        <f t="shared" si="36"/>
        <v>1647.0218115040254</v>
      </c>
      <c r="E230" s="8">
        <f t="shared" si="39"/>
        <v>25.366736291850131</v>
      </c>
      <c r="F230" s="32">
        <f t="shared" si="41"/>
        <v>-7.3036415593710118E-4</v>
      </c>
      <c r="G230" s="20">
        <f t="shared" si="40"/>
        <v>-0.73036415593710113</v>
      </c>
      <c r="H230" s="1">
        <f t="shared" si="42"/>
        <v>6.2479404776833792E-5</v>
      </c>
      <c r="I230" s="8">
        <f t="shared" si="43"/>
        <v>57.831576266379145</v>
      </c>
      <c r="J230" s="8">
        <f t="shared" si="44"/>
        <v>-1.0519153033842192</v>
      </c>
    </row>
    <row r="231" spans="1:10" x14ac:dyDescent="0.2">
      <c r="A231" s="8">
        <f t="shared" si="35"/>
        <v>17.83333333333335</v>
      </c>
      <c r="B231" s="9">
        <f t="shared" si="37"/>
        <v>1664.3678243616444</v>
      </c>
      <c r="C231" s="9">
        <f t="shared" si="38"/>
        <v>1152.1515546390563</v>
      </c>
      <c r="D231" s="48">
        <f t="shared" si="36"/>
        <v>1664.3678243616444</v>
      </c>
      <c r="E231" s="8">
        <f t="shared" si="39"/>
        <v>25.363174480416699</v>
      </c>
      <c r="F231" s="32">
        <f t="shared" si="41"/>
        <v>-7.302957588065077E-4</v>
      </c>
      <c r="G231" s="20">
        <f t="shared" si="40"/>
        <v>-0.73029575880650766</v>
      </c>
      <c r="H231" s="1">
        <f t="shared" si="42"/>
        <v>6.2471212587939865E-5</v>
      </c>
      <c r="I231" s="8">
        <f t="shared" si="43"/>
        <v>57.806834847214553</v>
      </c>
      <c r="J231" s="8">
        <f t="shared" si="44"/>
        <v>-1.5879620428746812</v>
      </c>
    </row>
    <row r="232" spans="1:10" x14ac:dyDescent="0.2">
      <c r="A232" s="8">
        <f t="shared" si="35"/>
        <v>17.916666666666682</v>
      </c>
      <c r="B232" s="9">
        <f t="shared" si="37"/>
        <v>1681.7049088409567</v>
      </c>
      <c r="C232" s="9">
        <f t="shared" si="38"/>
        <v>1151.5948347416861</v>
      </c>
      <c r="D232" s="48">
        <f t="shared" si="36"/>
        <v>1681.7049088409567</v>
      </c>
      <c r="E232" s="8">
        <f t="shared" si="39"/>
        <v>25.358166992113677</v>
      </c>
      <c r="F232" s="32">
        <f t="shared" si="41"/>
        <v>-7.3018057105529548E-4</v>
      </c>
      <c r="G232" s="20">
        <f t="shared" si="40"/>
        <v>-0.73018057105529555</v>
      </c>
      <c r="H232" s="1">
        <f t="shared" si="42"/>
        <v>6.2459694924790258E-5</v>
      </c>
      <c r="I232" s="8">
        <f t="shared" si="43"/>
        <v>57.772055880153999</v>
      </c>
      <c r="J232" s="8">
        <f t="shared" si="44"/>
        <v>-2.1233953047454039</v>
      </c>
    </row>
    <row r="233" spans="1:10" x14ac:dyDescent="0.2">
      <c r="A233" s="8">
        <f t="shared" si="35"/>
        <v>18.000000000000014</v>
      </c>
      <c r="B233" s="9">
        <f t="shared" si="37"/>
        <v>1699.0300563386872</v>
      </c>
      <c r="C233" s="9">
        <f t="shared" si="38"/>
        <v>1150.8776037490416</v>
      </c>
      <c r="D233" s="48">
        <f t="shared" si="36"/>
        <v>1699.0300563386872</v>
      </c>
      <c r="E233" s="8">
        <f t="shared" si="39"/>
        <v>25.351715766240126</v>
      </c>
      <c r="F233" s="32">
        <f t="shared" si="41"/>
        <v>-7.3001865352278149E-4</v>
      </c>
      <c r="G233" s="20">
        <f t="shared" si="40"/>
        <v>-0.7300186535227815</v>
      </c>
      <c r="H233" s="1">
        <f t="shared" si="42"/>
        <v>6.2444855835128136E-5</v>
      </c>
      <c r="I233" s="8">
        <f t="shared" si="43"/>
        <v>57.727257851162811</v>
      </c>
      <c r="J233" s="8">
        <f t="shared" si="44"/>
        <v>-2.6580047418385662</v>
      </c>
    </row>
    <row r="234" spans="1:10" x14ac:dyDescent="0.2">
      <c r="A234" s="8">
        <f t="shared" ref="A234:A297" si="45">A233+time_step</f>
        <v>18.083333333333346</v>
      </c>
      <c r="B234" s="9">
        <f t="shared" si="37"/>
        <v>1716.3402646265554</v>
      </c>
      <c r="C234" s="9">
        <f t="shared" si="38"/>
        <v>1150.000140280953</v>
      </c>
      <c r="D234" s="48">
        <f t="shared" si="36"/>
        <v>1716.3402646265554</v>
      </c>
      <c r="E234" s="8">
        <f t="shared" si="39"/>
        <v>25.343823308877742</v>
      </c>
      <c r="F234" s="32">
        <f t="shared" si="41"/>
        <v>-7.2981009208653079E-4</v>
      </c>
      <c r="G234" s="20">
        <f t="shared" si="40"/>
        <v>-0.7298100920865308</v>
      </c>
      <c r="H234" s="1">
        <f t="shared" si="42"/>
        <v>6.2426700552604088E-5</v>
      </c>
      <c r="I234" s="8">
        <f t="shared" si="43"/>
        <v>57.672464771397436</v>
      </c>
      <c r="J234" s="8">
        <f t="shared" si="44"/>
        <v>-3.1915806337856294</v>
      </c>
    </row>
    <row r="235" spans="1:10" x14ac:dyDescent="0.2">
      <c r="A235" s="8">
        <f t="shared" si="45"/>
        <v>18.166666666666679</v>
      </c>
      <c r="B235" s="9">
        <f t="shared" si="37"/>
        <v>1733.6325395050474</v>
      </c>
      <c r="C235" s="9">
        <f t="shared" si="38"/>
        <v>1148.9627857580074</v>
      </c>
      <c r="D235" s="48">
        <f t="shared" si="36"/>
        <v>1733.6325395050474</v>
      </c>
      <c r="E235" s="8">
        <f t="shared" si="39"/>
        <v>25.334492690977651</v>
      </c>
      <c r="F235" s="32">
        <f t="shared" si="41"/>
        <v>-7.2955499756932249E-4</v>
      </c>
      <c r="G235" s="20">
        <f t="shared" si="40"/>
        <v>-0.72955499756932252</v>
      </c>
      <c r="H235" s="1">
        <f t="shared" si="42"/>
        <v>6.240523549355018E-5</v>
      </c>
      <c r="I235" s="8">
        <f t="shared" si="43"/>
        <v>57.607706151226608</v>
      </c>
      <c r="J235" s="8">
        <f t="shared" si="44"/>
        <v>-3.7239140513215734</v>
      </c>
    </row>
    <row r="236" spans="1:10" x14ac:dyDescent="0.2">
      <c r="A236" s="8">
        <f t="shared" si="45"/>
        <v>18.250000000000011</v>
      </c>
      <c r="B236" s="9">
        <f t="shared" si="37"/>
        <v>1750.903896448486</v>
      </c>
      <c r="C236" s="9">
        <f t="shared" si="38"/>
        <v>1147.7659441397161</v>
      </c>
      <c r="D236" s="48">
        <f t="shared" si="36"/>
        <v>1750.903896448486</v>
      </c>
      <c r="E236" s="8">
        <f t="shared" si="39"/>
        <v>25.323727546005326</v>
      </c>
      <c r="F236" s="32">
        <f t="shared" si="41"/>
        <v>-7.292535056186146E-4</v>
      </c>
      <c r="G236" s="20">
        <f t="shared" si="40"/>
        <v>-0.72925350561861468</v>
      </c>
      <c r="H236" s="1">
        <f t="shared" si="42"/>
        <v>6.2380468252996635E-5</v>
      </c>
      <c r="I236" s="8">
        <f t="shared" si="43"/>
        <v>57.533016968188662</v>
      </c>
      <c r="J236" s="8">
        <f t="shared" si="44"/>
        <v>-4.2547970194560634</v>
      </c>
    </row>
    <row r="237" spans="1:10" x14ac:dyDescent="0.2">
      <c r="A237" s="8">
        <f t="shared" si="45"/>
        <v>18.333333333333343</v>
      </c>
      <c r="B237" s="9">
        <f t="shared" si="37"/>
        <v>1768.1513622395846</v>
      </c>
      <c r="C237" s="9">
        <f t="shared" si="38"/>
        <v>1146.4100816139362</v>
      </c>
      <c r="D237" s="48">
        <f t="shared" si="36"/>
        <v>1768.1513622395846</v>
      </c>
      <c r="E237" s="8">
        <f t="shared" si="39"/>
        <v>25.311532067147063</v>
      </c>
      <c r="F237" s="32">
        <f t="shared" si="41"/>
        <v>-7.2890577655872625E-4</v>
      </c>
      <c r="G237" s="20">
        <f t="shared" si="40"/>
        <v>-0.72890577655872624</v>
      </c>
      <c r="H237" s="1">
        <f t="shared" si="42"/>
        <v>6.2352407599934885E-5</v>
      </c>
      <c r="I237" s="8">
        <f t="shared" si="43"/>
        <v>57.448437628943829</v>
      </c>
      <c r="J237" s="8">
        <f t="shared" si="44"/>
        <v>-4.7840226792632929</v>
      </c>
    </row>
    <row r="238" spans="1:10" x14ac:dyDescent="0.2">
      <c r="A238" s="8">
        <f t="shared" si="45"/>
        <v>18.416666666666675</v>
      </c>
      <c r="B238" s="9">
        <f t="shared" si="37"/>
        <v>1785.3719765916956</v>
      </c>
      <c r="C238" s="9">
        <f t="shared" si="38"/>
        <v>1144.8957262379915</v>
      </c>
      <c r="D238" s="48">
        <f t="shared" si="36"/>
        <v>1785.3719765916956</v>
      </c>
      <c r="E238" s="8">
        <f t="shared" si="39"/>
        <v>25.297911004081982</v>
      </c>
      <c r="F238" s="32">
        <f t="shared" si="41"/>
        <v>-7.2851199521601587E-4</v>
      </c>
      <c r="G238" s="20">
        <f t="shared" si="40"/>
        <v>-0.72851199521601584</v>
      </c>
      <c r="H238" s="1">
        <f t="shared" si="42"/>
        <v>6.2321063471831701E-5</v>
      </c>
      <c r="I238" s="8">
        <f t="shared" si="43"/>
        <v>57.354013925291767</v>
      </c>
      <c r="J238" s="8">
        <f t="shared" si="44"/>
        <v>-5.3113854480553897</v>
      </c>
    </row>
    <row r="239" spans="1:10" x14ac:dyDescent="0.2">
      <c r="A239" s="8">
        <f t="shared" si="45"/>
        <v>18.500000000000007</v>
      </c>
      <c r="B239" s="9">
        <f t="shared" si="37"/>
        <v>1802.5627937569839</v>
      </c>
      <c r="C239" s="9">
        <f t="shared" si="38"/>
        <v>1143.2234675320137</v>
      </c>
      <c r="D239" s="48">
        <f t="shared" si="36"/>
        <v>1802.5627937569839</v>
      </c>
      <c r="E239" s="8">
        <f t="shared" si="39"/>
        <v>25.282869659324287</v>
      </c>
      <c r="F239" s="32">
        <f t="shared" si="41"/>
        <v>-7.2807237071737527E-4</v>
      </c>
      <c r="G239" s="20">
        <f t="shared" si="40"/>
        <v>-0.72807237071737529</v>
      </c>
      <c r="H239" s="1">
        <f t="shared" si="42"/>
        <v>6.2286446968399988E-5</v>
      </c>
      <c r="I239" s="8">
        <f t="shared" si="43"/>
        <v>57.249796984335205</v>
      </c>
      <c r="J239" s="8">
        <f t="shared" si="44"/>
        <v>-5.8366811777079439</v>
      </c>
    </row>
    <row r="240" spans="1:10" x14ac:dyDescent="0.2">
      <c r="A240" s="8">
        <f t="shared" si="45"/>
        <v>18.583333333333339</v>
      </c>
      <c r="B240" s="9">
        <f t="shared" si="37"/>
        <v>1819.7208841187846</v>
      </c>
      <c r="C240" s="9">
        <f t="shared" si="38"/>
        <v>1141.3939560250947</v>
      </c>
      <c r="D240" s="48">
        <f t="shared" si="36"/>
        <v>1819.7208841187846</v>
      </c>
      <c r="E240" s="8">
        <f t="shared" si="39"/>
        <v>25.266413884141066</v>
      </c>
      <c r="F240" s="32">
        <f t="shared" si="41"/>
        <v>-7.2758713626241067E-4</v>
      </c>
      <c r="G240" s="20">
        <f t="shared" si="40"/>
        <v>-0.72758713626241056</v>
      </c>
      <c r="H240" s="1">
        <f t="shared" si="42"/>
        <v>6.2248570344632516E-5</v>
      </c>
      <c r="I240" s="8">
        <f t="shared" si="43"/>
        <v>57.135843212881412</v>
      </c>
      <c r="J240" s="8">
        <f t="shared" si="44"/>
        <v>-6.3597073109104487</v>
      </c>
    </row>
    <row r="241" spans="1:10" x14ac:dyDescent="0.2">
      <c r="A241" s="8">
        <f t="shared" si="45"/>
        <v>18.666666666666671</v>
      </c>
      <c r="B241" s="9">
        <f t="shared" si="37"/>
        <v>1836.8433357664292</v>
      </c>
      <c r="C241" s="9">
        <f t="shared" si="38"/>
        <v>1139.4079027549019</v>
      </c>
      <c r="D241" s="48">
        <f t="shared" si="36"/>
        <v>1836.8433357664292</v>
      </c>
      <c r="E241" s="8">
        <f t="shared" si="39"/>
        <v>25.248550074051558</v>
      </c>
      <c r="F241" s="32">
        <f t="shared" si="41"/>
        <v>-7.2705654886973808E-4</v>
      </c>
      <c r="G241" s="20">
        <f t="shared" si="40"/>
        <v>-0.72705654886973803</v>
      </c>
      <c r="H241" s="1">
        <f t="shared" si="42"/>
        <v>6.2207447003105587E-5</v>
      </c>
      <c r="I241" s="8">
        <f t="shared" si="43"/>
        <v>57.012214236183624</v>
      </c>
      <c r="J241" s="8">
        <f t="shared" si="44"/>
        <v>-6.8802630351191096</v>
      </c>
    </row>
    <row r="242" spans="1:10" x14ac:dyDescent="0.2">
      <c r="A242" s="8">
        <f t="shared" si="45"/>
        <v>18.750000000000004</v>
      </c>
      <c r="B242" s="9">
        <f t="shared" si="37"/>
        <v>1853.9272560508598</v>
      </c>
      <c r="C242" s="9">
        <f t="shared" si="38"/>
        <v>1137.2660787214829</v>
      </c>
      <c r="D242" s="48">
        <f t="shared" si="36"/>
        <v>1853.9272560508598</v>
      </c>
      <c r="E242" s="8">
        <f t="shared" si="39"/>
        <v>25.229285163914255</v>
      </c>
      <c r="F242" s="32">
        <f t="shared" si="41"/>
        <v>-7.264808890978542E-4</v>
      </c>
      <c r="G242" s="20">
        <f t="shared" si="40"/>
        <v>-0.72648088909785413</v>
      </c>
      <c r="H242" s="1">
        <f t="shared" si="42"/>
        <v>6.2163091485560427E-5</v>
      </c>
      <c r="I242" s="8">
        <f t="shared" si="43"/>
        <v>56.878976831134736</v>
      </c>
      <c r="J242" s="8">
        <f t="shared" si="44"/>
        <v>-7.3981494339947185</v>
      </c>
    </row>
    <row r="243" spans="1:10" x14ac:dyDescent="0.2">
      <c r="A243" s="8">
        <f t="shared" si="45"/>
        <v>18.833333333333336</v>
      </c>
      <c r="B243" s="9">
        <f t="shared" si="37"/>
        <v>1870.9697731193867</v>
      </c>
      <c r="C243" s="9">
        <f t="shared" si="38"/>
        <v>1134.9693142960423</v>
      </c>
      <c r="D243" s="48">
        <f t="shared" si="36"/>
        <v>1870.9697731193867</v>
      </c>
      <c r="E243" s="8">
        <f t="shared" si="39"/>
        <v>25.208626622609145</v>
      </c>
      <c r="F243" s="32">
        <f t="shared" si="41"/>
        <v>-7.2586046074109842E-4</v>
      </c>
      <c r="G243" s="20">
        <f t="shared" si="40"/>
        <v>-0.72586046074109845</v>
      </c>
      <c r="H243" s="1">
        <f t="shared" si="42"/>
        <v>6.2115519463770864E-5</v>
      </c>
      <c r="I243" s="8">
        <f t="shared" si="43"/>
        <v>56.736202854035284</v>
      </c>
      <c r="J243" s="8">
        <f t="shared" si="44"/>
        <v>-7.9131696361139552</v>
      </c>
    </row>
    <row r="244" spans="1:10" x14ac:dyDescent="0.2">
      <c r="A244" s="8">
        <f t="shared" si="45"/>
        <v>18.916666666666668</v>
      </c>
      <c r="B244" s="9">
        <f t="shared" si="37"/>
        <v>1887.9680374279778</v>
      </c>
      <c r="C244" s="9">
        <f t="shared" si="38"/>
        <v>1132.5184985855415</v>
      </c>
      <c r="D244" s="48">
        <f t="shared" si="36"/>
        <v>1887.9680374279778</v>
      </c>
      <c r="E244" s="8">
        <f t="shared" si="39"/>
        <v>25.186582447322483</v>
      </c>
      <c r="F244" s="32">
        <f t="shared" si="41"/>
        <v>-7.2519559050126885E-4</v>
      </c>
      <c r="G244" s="20">
        <f t="shared" si="40"/>
        <v>-0.72519559050126892</v>
      </c>
      <c r="H244" s="1">
        <f t="shared" si="42"/>
        <v>6.2064747729706637E-5</v>
      </c>
      <c r="I244" s="8">
        <f t="shared" si="43"/>
        <v>56.58396916306755</v>
      </c>
      <c r="J244" s="8">
        <f t="shared" si="44"/>
        <v>-8.4251289607486246</v>
      </c>
    </row>
    <row r="245" spans="1:10" x14ac:dyDescent="0.2">
      <c r="A245" s="8">
        <f t="shared" si="45"/>
        <v>19</v>
      </c>
      <c r="B245" s="9">
        <f t="shared" si="37"/>
        <v>1904.9192232295168</v>
      </c>
      <c r="C245" s="9">
        <f t="shared" si="38"/>
        <v>1129.9145787540308</v>
      </c>
      <c r="D245" s="48">
        <f t="shared" si="36"/>
        <v>1904.9192232295168</v>
      </c>
      <c r="E245" s="8">
        <f t="shared" si="39"/>
        <v>25.163161157442424</v>
      </c>
      <c r="F245" s="32">
        <f t="shared" si="41"/>
        <v>-7.2448662763548762E-4</v>
      </c>
      <c r="G245" s="20">
        <f t="shared" si="40"/>
        <v>-0.72448662763548766</v>
      </c>
      <c r="H245" s="1">
        <f t="shared" si="42"/>
        <v>6.2010794185002156E-5</v>
      </c>
      <c r="I245" s="8">
        <f t="shared" si="43"/>
        <v>56.422357535616456</v>
      </c>
      <c r="J245" s="8">
        <f t="shared" si="44"/>
        <v>-8.9338350605139087</v>
      </c>
    </row>
    <row r="246" spans="1:10" x14ac:dyDescent="0.2">
      <c r="A246" s="8">
        <f t="shared" si="45"/>
        <v>19.083333333333332</v>
      </c>
      <c r="B246" s="9">
        <f t="shared" si="37"/>
        <v>1921.8205300365021</v>
      </c>
      <c r="C246" s="9">
        <f t="shared" si="38"/>
        <v>1127.1585593016814</v>
      </c>
      <c r="D246" s="48">
        <f t="shared" si="36"/>
        <v>1921.8205300365021</v>
      </c>
      <c r="E246" s="8">
        <f t="shared" si="39"/>
        <v>25.138371788074203</v>
      </c>
      <c r="F246" s="32">
        <f t="shared" si="41"/>
        <v>-7.2373394358096266E-4</v>
      </c>
      <c r="G246" s="20">
        <f t="shared" si="40"/>
        <v>-0.72373394358096266</v>
      </c>
      <c r="H246" s="1">
        <f t="shared" si="42"/>
        <v>6.1953677829741738E-5</v>
      </c>
      <c r="I246" s="8">
        <f t="shared" si="43"/>
        <v>56.251454580586952</v>
      </c>
      <c r="J246" s="8">
        <f t="shared" si="44"/>
        <v>-9.4390980606937269</v>
      </c>
    </row>
    <row r="247" spans="1:10" x14ac:dyDescent="0.2">
      <c r="A247" s="8">
        <f t="shared" si="45"/>
        <v>19.166666666666664</v>
      </c>
      <c r="B247" s="9">
        <f t="shared" si="37"/>
        <v>1938.6691840567132</v>
      </c>
      <c r="C247" s="9">
        <f t="shared" si="38"/>
        <v>1124.2515013025427</v>
      </c>
      <c r="D247" s="48">
        <f t="shared" si="36"/>
        <v>1938.6691840567132</v>
      </c>
      <c r="E247" s="8">
        <f t="shared" si="39"/>
        <v>25.112223883184033</v>
      </c>
      <c r="F247" s="32">
        <f t="shared" si="41"/>
        <v>-7.2293793155732823E-4</v>
      </c>
      <c r="G247" s="20">
        <f t="shared" si="40"/>
        <v>-0.72293793155732833</v>
      </c>
      <c r="H247" s="1">
        <f t="shared" si="42"/>
        <v>6.1893418750572532E-5</v>
      </c>
      <c r="I247" s="8">
        <f t="shared" si="43"/>
        <v>56.071351645875943</v>
      </c>
      <c r="J247" s="8">
        <f t="shared" si="44"/>
        <v>-9.9407306950586687</v>
      </c>
    </row>
    <row r="248" spans="1:10" x14ac:dyDescent="0.2">
      <c r="A248" s="8">
        <f t="shared" si="45"/>
        <v>19.249999999999996</v>
      </c>
      <c r="B248" s="9">
        <f t="shared" si="37"/>
        <v>1955.4624396004124</v>
      </c>
      <c r="C248" s="9">
        <f t="shared" si="38"/>
        <v>1121.1945216021036</v>
      </c>
      <c r="D248" s="48">
        <f t="shared" si="36"/>
        <v>1955.4624396004124</v>
      </c>
      <c r="E248" s="8">
        <f t="shared" si="39"/>
        <v>25.084727488381471</v>
      </c>
      <c r="F248" s="32">
        <f t="shared" si="41"/>
        <v>-7.2209900614728561E-4</v>
      </c>
      <c r="G248" s="20">
        <f t="shared" si="40"/>
        <v>-0.72209900614728573</v>
      </c>
      <c r="H248" s="1">
        <f t="shared" si="42"/>
        <v>6.1830038108157251E-5</v>
      </c>
      <c r="I248" s="8">
        <f t="shared" si="43"/>
        <v>55.882144721164664</v>
      </c>
      <c r="J248" s="8">
        <f t="shared" si="44"/>
        <v>-10.438548437999751</v>
      </c>
    </row>
    <row r="249" spans="1:10" x14ac:dyDescent="0.2">
      <c r="A249" s="8">
        <f t="shared" si="45"/>
        <v>19.333333333333329</v>
      </c>
      <c r="B249" s="9">
        <f t="shared" si="37"/>
        <v>1972.1975804577057</v>
      </c>
      <c r="C249" s="9">
        <f t="shared" si="38"/>
        <v>1117.9887919757878</v>
      </c>
      <c r="D249" s="48">
        <f t="shared" si="36"/>
        <v>1972.1975804577057</v>
      </c>
      <c r="E249" s="8">
        <f t="shared" si="39"/>
        <v>25.055893143350392</v>
      </c>
      <c r="F249" s="32">
        <f t="shared" si="41"/>
        <v>-7.2121760285629973E-4</v>
      </c>
      <c r="G249" s="20">
        <f t="shared" si="40"/>
        <v>-0.72121760285629977</v>
      </c>
      <c r="H249" s="1">
        <f t="shared" si="42"/>
        <v>6.1763558123979824E-5</v>
      </c>
      <c r="I249" s="8">
        <f t="shared" si="43"/>
        <v>55.683934336205112</v>
      </c>
      <c r="J249" s="8">
        <f t="shared" si="44"/>
        <v>-10.932369632809353</v>
      </c>
    </row>
    <row r="250" spans="1:10" x14ac:dyDescent="0.2">
      <c r="A250" s="8">
        <f t="shared" si="45"/>
        <v>19.416666666666661</v>
      </c>
      <c r="B250" s="9">
        <f t="shared" si="37"/>
        <v>1988.8719212447377</v>
      </c>
      <c r="C250" s="9">
        <f t="shared" si="38"/>
        <v>1114.6355382495642</v>
      </c>
      <c r="D250" s="48">
        <f t="shared" si="36"/>
        <v>1988.8719212447377</v>
      </c>
      <c r="E250" s="8">
        <f t="shared" si="39"/>
        <v>25.025731873939225</v>
      </c>
      <c r="F250" s="32">
        <f t="shared" si="41"/>
        <v>-7.2029417765214539E-4</v>
      </c>
      <c r="G250" s="20">
        <f t="shared" si="40"/>
        <v>-0.72029417765214543</v>
      </c>
      <c r="H250" s="1">
        <f t="shared" si="42"/>
        <v>6.1694002066517146E-5</v>
      </c>
      <c r="I250" s="8">
        <f t="shared" si="43"/>
        <v>55.476825454781057</v>
      </c>
      <c r="J250" s="8">
        <f t="shared" si="44"/>
        <v>-11.422015615949134</v>
      </c>
    </row>
    <row r="251" spans="1:10" x14ac:dyDescent="0.2">
      <c r="A251" s="8">
        <f t="shared" si="45"/>
        <v>19.499999999999993</v>
      </c>
      <c r="B251" s="9">
        <f t="shared" si="37"/>
        <v>2005.4828087174494</v>
      </c>
      <c r="C251" s="9">
        <f t="shared" si="38"/>
        <v>1111.1360393838993</v>
      </c>
      <c r="D251" s="48">
        <f t="shared" si="36"/>
        <v>2005.4828087174494</v>
      </c>
      <c r="E251" s="8">
        <f t="shared" si="39"/>
        <v>24.994255183921421</v>
      </c>
      <c r="F251" s="32">
        <f t="shared" si="41"/>
        <v>-7.1932920648512869E-4</v>
      </c>
      <c r="G251" s="20">
        <f t="shared" si="40"/>
        <v>-0.71932920648512866</v>
      </c>
      <c r="H251" s="1">
        <f t="shared" si="42"/>
        <v>6.1621394236791079E-5</v>
      </c>
      <c r="I251" s="8">
        <f t="shared" si="43"/>
        <v>55.26092736453095</v>
      </c>
      <c r="J251" s="8">
        <f t="shared" si="44"/>
        <v>-11.907310837153444</v>
      </c>
    </row>
    <row r="252" spans="1:10" x14ac:dyDescent="0.2">
      <c r="A252" s="8">
        <f t="shared" si="45"/>
        <v>19.583333333333325</v>
      </c>
      <c r="B252" s="9">
        <f t="shared" si="37"/>
        <v>2022.0276230516895</v>
      </c>
      <c r="C252" s="9">
        <f t="shared" si="38"/>
        <v>1107.4916265223205</v>
      </c>
      <c r="D252" s="48">
        <f t="shared" si="36"/>
        <v>2022.0276230516895</v>
      </c>
      <c r="E252" s="8">
        <f t="shared" si="39"/>
        <v>24.961475046437648</v>
      </c>
      <c r="F252" s="32">
        <f t="shared" si="41"/>
        <v>-7.183231847898311E-4</v>
      </c>
      <c r="G252" s="20">
        <f t="shared" si="40"/>
        <v>-0.71832318478983115</v>
      </c>
      <c r="H252" s="1">
        <f t="shared" si="42"/>
        <v>6.1545759953315766E-5</v>
      </c>
      <c r="I252" s="8">
        <f t="shared" si="43"/>
        <v>55.036353562825965</v>
      </c>
      <c r="J252" s="8">
        <f t="shared" si="44"/>
        <v>-12.388082975225789</v>
      </c>
    </row>
    <row r="253" spans="1:10" x14ac:dyDescent="0.2">
      <c r="A253" s="8">
        <f t="shared" si="45"/>
        <v>19.666666666666657</v>
      </c>
      <c r="B253" s="9">
        <f t="shared" si="37"/>
        <v>2038.5037790885222</v>
      </c>
      <c r="C253" s="9">
        <f t="shared" si="38"/>
        <v>1103.7036820059052</v>
      </c>
      <c r="D253" s="48">
        <f t="shared" si="36"/>
        <v>2038.5037790885222</v>
      </c>
      <c r="E253" s="8">
        <f t="shared" si="39"/>
        <v>24.927403895131473</v>
      </c>
      <c r="F253" s="32">
        <f t="shared" si="41"/>
        <v>-7.1727662696926783E-4</v>
      </c>
      <c r="G253" s="20">
        <f t="shared" si="40"/>
        <v>-0.71727662696926786</v>
      </c>
      <c r="H253" s="1">
        <f t="shared" si="42"/>
        <v>6.1467125536455376E-5</v>
      </c>
      <c r="I253" s="8">
        <f t="shared" si="43"/>
        <v>54.803221638902194</v>
      </c>
      <c r="J253" s="8">
        <f t="shared" si="44"/>
        <v>-12.86416304939511</v>
      </c>
    </row>
    <row r="254" spans="1:10" x14ac:dyDescent="0.2">
      <c r="A254" s="8">
        <f t="shared" si="45"/>
        <v>19.749999999999989</v>
      </c>
      <c r="B254" s="9">
        <f t="shared" si="37"/>
        <v>2054.9087275436395</v>
      </c>
      <c r="C254" s="9">
        <f t="shared" si="38"/>
        <v>1099.773638355045</v>
      </c>
      <c r="D254" s="48">
        <f t="shared" si="36"/>
        <v>2054.9087275436395</v>
      </c>
      <c r="E254" s="8">
        <f t="shared" si="39"/>
        <v>24.892054614990737</v>
      </c>
      <c r="F254" s="32">
        <f t="shared" si="41"/>
        <v>-7.1619006586235996E-4</v>
      </c>
      <c r="G254" s="20">
        <f t="shared" si="40"/>
        <v>-0.71619006586236</v>
      </c>
      <c r="H254" s="1">
        <f t="shared" si="42"/>
        <v>6.1385518292208396E-5</v>
      </c>
      <c r="I254" s="8">
        <f t="shared" si="43"/>
        <v>54.561653152451015</v>
      </c>
      <c r="J254" s="8">
        <f t="shared" si="44"/>
        <v>-13.335385526108135</v>
      </c>
    </row>
    <row r="255" spans="1:10" x14ac:dyDescent="0.2">
      <c r="A255" s="8">
        <f t="shared" si="45"/>
        <v>19.833333333333321</v>
      </c>
      <c r="B255" s="9">
        <f t="shared" si="37"/>
        <v>2071.2399561798493</v>
      </c>
      <c r="C255" s="9">
        <f t="shared" si="38"/>
        <v>1095.7029772198712</v>
      </c>
      <c r="D255" s="48">
        <f t="shared" si="36"/>
        <v>2071.2399561798493</v>
      </c>
      <c r="E255" s="8">
        <f t="shared" si="39"/>
        <v>24.855440532907</v>
      </c>
      <c r="F255" s="32">
        <f t="shared" si="41"/>
        <v>-7.1506405219565856E-4</v>
      </c>
      <c r="G255" s="20">
        <f t="shared" si="40"/>
        <v>-0.71506405219565849</v>
      </c>
      <c r="H255" s="1">
        <f t="shared" si="42"/>
        <v>6.130096649543498E-5</v>
      </c>
      <c r="I255" s="8">
        <f t="shared" si="43"/>
        <v>54.311773508876421</v>
      </c>
      <c r="J255" s="8">
        <f t="shared" si="44"/>
        <v>-13.801588421143689</v>
      </c>
    </row>
    <row r="256" spans="1:10" x14ac:dyDescent="0.2">
      <c r="A256" s="8">
        <f t="shared" si="45"/>
        <v>19.916666666666654</v>
      </c>
      <c r="B256" s="9">
        <f t="shared" si="37"/>
        <v>2087.4949909416646</v>
      </c>
      <c r="C256" s="9">
        <f t="shared" si="38"/>
        <v>1091.4932283007622</v>
      </c>
      <c r="D256" s="48">
        <f t="shared" si="36"/>
        <v>2087.4949909416646</v>
      </c>
      <c r="E256" s="8">
        <f t="shared" si="39"/>
        <v>24.817575407965919</v>
      </c>
      <c r="F256" s="32">
        <f t="shared" si="41"/>
        <v>-7.1389915402026859E-4</v>
      </c>
      <c r="G256" s="20">
        <f t="shared" si="40"/>
        <v>-0.7138991540202686</v>
      </c>
      <c r="H256" s="1">
        <f t="shared" si="42"/>
        <v>6.1213499372544562E-5</v>
      </c>
      <c r="I256" s="8">
        <f t="shared" si="43"/>
        <v>54.053711831431933</v>
      </c>
      <c r="J256" s="8">
        <f t="shared" si="44"/>
        <v>-14.262613396944669</v>
      </c>
    </row>
    <row r="257" spans="1:10" x14ac:dyDescent="0.2">
      <c r="A257" s="8">
        <f t="shared" si="45"/>
        <v>19.999999999999986</v>
      </c>
      <c r="B257" s="9">
        <f t="shared" si="37"/>
        <v>2103.6713970510982</v>
      </c>
      <c r="C257" s="9">
        <f t="shared" si="38"/>
        <v>1087.1459682403809</v>
      </c>
      <c r="D257" s="48">
        <f t="shared" si="36"/>
        <v>2103.6713970510982</v>
      </c>
      <c r="E257" s="8">
        <f t="shared" si="39"/>
        <v>24.778473421481518</v>
      </c>
      <c r="F257" s="32">
        <f t="shared" si="41"/>
        <v>-7.1269595613494558E-4</v>
      </c>
      <c r="G257" s="20">
        <f t="shared" si="40"/>
        <v>-0.71269595613494563</v>
      </c>
      <c r="H257" s="1">
        <f t="shared" si="42"/>
        <v>6.112314708366139E-5</v>
      </c>
      <c r="I257" s="8">
        <f t="shared" si="43"/>
        <v>53.787600830453499</v>
      </c>
      <c r="J257" s="8">
        <f t="shared" si="44"/>
        <v>-14.718305855073307</v>
      </c>
    </row>
    <row r="258" spans="1:10" x14ac:dyDescent="0.2">
      <c r="A258" s="8">
        <f t="shared" si="45"/>
        <v>20.083333333333318</v>
      </c>
      <c r="B258" s="9">
        <f t="shared" si="37"/>
        <v>2119.7667800638183</v>
      </c>
      <c r="C258" s="9">
        <f t="shared" si="38"/>
        <v>1082.6628194887171</v>
      </c>
      <c r="D258" s="48">
        <f t="shared" si="36"/>
        <v>2119.7667800638183</v>
      </c>
      <c r="E258" s="8">
        <f t="shared" si="39"/>
        <v>24.738149166787689</v>
      </c>
      <c r="F258" s="32">
        <f t="shared" si="41"/>
        <v>-7.1145505949635332E-4</v>
      </c>
      <c r="G258" s="20">
        <f t="shared" si="40"/>
        <v>-0.71145505949635335</v>
      </c>
      <c r="H258" s="1">
        <f t="shared" si="42"/>
        <v>6.1029940704286143E-5</v>
      </c>
      <c r="I258" s="8">
        <f t="shared" si="43"/>
        <v>53.513576669907621</v>
      </c>
      <c r="J258" s="8">
        <f t="shared" si="44"/>
        <v>-15.168515023705394</v>
      </c>
    </row>
    <row r="259" spans="1:10" x14ac:dyDescent="0.2">
      <c r="A259" s="8">
        <f t="shared" si="45"/>
        <v>20.16666666666665</v>
      </c>
      <c r="B259" s="9">
        <f t="shared" si="37"/>
        <v>2135.7787868848955</v>
      </c>
      <c r="C259" s="9">
        <f t="shared" si="38"/>
        <v>1078.0454491426369</v>
      </c>
      <c r="D259" s="48">
        <f t="shared" si="36"/>
        <v>2135.7787868848955</v>
      </c>
      <c r="E259" s="8">
        <f t="shared" si="39"/>
        <v>24.696617638800365</v>
      </c>
      <c r="F259" s="32">
        <f t="shared" si="41"/>
        <v>-7.1017708061748468E-4</v>
      </c>
      <c r="G259" s="20">
        <f t="shared" si="40"/>
        <v>-0.71017708061748464</v>
      </c>
      <c r="H259" s="1">
        <f t="shared" si="42"/>
        <v>6.0933912206472306E-5</v>
      </c>
      <c r="I259" s="8">
        <f t="shared" si="43"/>
        <v>53.231778831476625</v>
      </c>
      <c r="J259" s="8">
        <f t="shared" si="44"/>
        <v>-15.613094040089242</v>
      </c>
    </row>
    <row r="260" spans="1:10" x14ac:dyDescent="0.2">
      <c r="A260" s="8">
        <f t="shared" si="45"/>
        <v>20.249999999999982</v>
      </c>
      <c r="B260" s="9">
        <f t="shared" si="37"/>
        <v>2151.7051067434359</v>
      </c>
      <c r="C260" s="9">
        <f t="shared" si="38"/>
        <v>1073.2955677614577</v>
      </c>
      <c r="D260" s="48">
        <f t="shared" si="36"/>
        <v>2151.7051067434359</v>
      </c>
      <c r="E260" s="8">
        <f t="shared" si="39"/>
        <v>24.653894223364052</v>
      </c>
      <c r="F260" s="32">
        <f t="shared" si="41"/>
        <v>-7.088626509552567E-4</v>
      </c>
      <c r="G260" s="20">
        <f t="shared" si="40"/>
        <v>-0.70886265095525669</v>
      </c>
      <c r="H260" s="1">
        <f t="shared" si="42"/>
        <v>6.0835094439536604E-5</v>
      </c>
      <c r="I260" s="8">
        <f t="shared" si="43"/>
        <v>52.942349976404699</v>
      </c>
      <c r="J260" s="8">
        <f t="shared" si="44"/>
        <v>-16.051900027905312</v>
      </c>
    </row>
    <row r="261" spans="1:10" x14ac:dyDescent="0.2">
      <c r="A261" s="8">
        <f t="shared" si="45"/>
        <v>20.333333333333314</v>
      </c>
      <c r="B261" s="9">
        <f t="shared" si="37"/>
        <v>2167.5434721254624</v>
      </c>
      <c r="C261" s="9">
        <f t="shared" si="38"/>
        <v>1068.4149281600867</v>
      </c>
      <c r="D261" s="48">
        <f t="shared" si="36"/>
        <v>2167.5434721254624</v>
      </c>
      <c r="E261" s="8">
        <f t="shared" si="39"/>
        <v>24.609994686396547</v>
      </c>
      <c r="F261" s="32">
        <f t="shared" si="41"/>
        <v>-7.0751241628830405E-4</v>
      </c>
      <c r="G261" s="20">
        <f t="shared" si="40"/>
        <v>-0.70751241628830397</v>
      </c>
      <c r="H261" s="1">
        <f t="shared" si="42"/>
        <v>6.073352111032277E-5</v>
      </c>
      <c r="I261" s="8">
        <f t="shared" si="43"/>
        <v>52.645435805329953</v>
      </c>
      <c r="J261" s="8">
        <f t="shared" si="44"/>
        <v>-16.484794169472558</v>
      </c>
    </row>
    <row r="262" spans="1:10" x14ac:dyDescent="0.2">
      <c r="A262" s="8">
        <f t="shared" si="45"/>
        <v>20.416666666666647</v>
      </c>
      <c r="B262" s="9">
        <f t="shared" si="37"/>
        <v>2183.2916596644714</v>
      </c>
      <c r="C262" s="9">
        <f t="shared" si="38"/>
        <v>1063.4053241812769</v>
      </c>
      <c r="D262" s="48">
        <f t="shared" si="36"/>
        <v>2183.2916596644714</v>
      </c>
      <c r="E262" s="8">
        <f t="shared" si="39"/>
        <v>24.564935162845885</v>
      </c>
      <c r="F262" s="32">
        <f t="shared" si="41"/>
        <v>-7.061270360859982E-4</v>
      </c>
      <c r="G262" s="20">
        <f t="shared" si="40"/>
        <v>-0.70612703608599814</v>
      </c>
      <c r="H262" s="1">
        <f t="shared" si="42"/>
        <v>6.0629226763039097E-5</v>
      </c>
      <c r="I262" s="8">
        <f t="shared" si="43"/>
        <v>52.341184916328558</v>
      </c>
      <c r="J262" s="8">
        <f t="shared" si="44"/>
        <v>-16.911641772757783</v>
      </c>
    </row>
    <row r="263" spans="1:10" x14ac:dyDescent="0.2">
      <c r="A263" s="8">
        <f t="shared" si="45"/>
        <v>20.499999999999979</v>
      </c>
      <c r="B263" s="9">
        <f t="shared" si="37"/>
        <v>2198.947490989166</v>
      </c>
      <c r="C263" s="9">
        <f t="shared" si="38"/>
        <v>1058.2685894485644</v>
      </c>
      <c r="D263" s="48">
        <f t="shared" si="36"/>
        <v>2198.947490989166</v>
      </c>
      <c r="E263" s="8">
        <f t="shared" si="39"/>
        <v>24.518732145473404</v>
      </c>
      <c r="F263" s="32">
        <f t="shared" si="41"/>
        <v>-7.0470718286972875E-4</v>
      </c>
      <c r="G263" s="20">
        <f t="shared" si="40"/>
        <v>-0.70470718286972867</v>
      </c>
      <c r="H263" s="1">
        <f t="shared" si="42"/>
        <v>6.0522246758689641E-5</v>
      </c>
      <c r="I263" s="8">
        <f t="shared" si="43"/>
        <v>52.029748661397349</v>
      </c>
      <c r="J263" s="8">
        <f t="shared" si="44"/>
        <v>-17.332312333154285</v>
      </c>
    </row>
    <row r="264" spans="1:10" x14ac:dyDescent="0.2">
      <c r="A264" s="8">
        <f t="shared" si="45"/>
        <v>20.583333333333311</v>
      </c>
      <c r="B264" s="9">
        <f t="shared" si="37"/>
        <v>2214.5088335279293</v>
      </c>
      <c r="C264" s="9">
        <f t="shared" si="38"/>
        <v>1053.0065961014589</v>
      </c>
      <c r="D264" s="48">
        <f t="shared" si="36"/>
        <v>2214.5088335279293</v>
      </c>
      <c r="E264" s="8">
        <f t="shared" si="39"/>
        <v>24.471402473477315</v>
      </c>
      <c r="F264" s="32">
        <f t="shared" si="41"/>
        <v>-7.0325354156747493E-4</v>
      </c>
      <c r="G264" s="20">
        <f t="shared" si="40"/>
        <v>-0.70325354156747499</v>
      </c>
      <c r="H264" s="1">
        <f t="shared" si="42"/>
        <v>6.0412617254120514E-5</v>
      </c>
      <c r="I264" s="8">
        <f t="shared" si="43"/>
        <v>51.71128100160125</v>
      </c>
      <c r="J264" s="8">
        <f t="shared" si="44"/>
        <v>-17.746679590006217</v>
      </c>
    </row>
    <row r="265" spans="1:10" x14ac:dyDescent="0.2">
      <c r="A265" s="8">
        <f t="shared" si="45"/>
        <v>20.666666666666643</v>
      </c>
      <c r="B265" s="9">
        <f t="shared" si="37"/>
        <v>2229.9736012696717</v>
      </c>
      <c r="C265" s="9">
        <f t="shared" si="38"/>
        <v>1047.621253514468</v>
      </c>
      <c r="D265" s="48">
        <f t="shared" si="36"/>
        <v>2229.9736012696717</v>
      </c>
      <c r="E265" s="8">
        <f t="shared" si="39"/>
        <v>24.422963320970783</v>
      </c>
      <c r="F265" s="32">
        <f t="shared" si="41"/>
        <v>-7.0176680886270917E-4</v>
      </c>
      <c r="G265" s="20">
        <f t="shared" si="40"/>
        <v>-0.70176680886270915</v>
      </c>
      <c r="H265" s="1">
        <f t="shared" si="42"/>
        <v>6.0300375180701687E-5</v>
      </c>
      <c r="I265" s="8">
        <f t="shared" si="43"/>
        <v>51.385938361111059</v>
      </c>
      <c r="J265" s="8">
        <f t="shared" si="44"/>
        <v>-18.154621577864944</v>
      </c>
    </row>
    <row r="266" spans="1:10" x14ac:dyDescent="0.2">
      <c r="A266" s="8">
        <f t="shared" si="45"/>
        <v>20.749999999999975</v>
      </c>
      <c r="B266" s="9">
        <f t="shared" si="37"/>
        <v>2245.339755480752</v>
      </c>
      <c r="C266" s="9">
        <f t="shared" si="38"/>
        <v>1042.1145070015348</v>
      </c>
      <c r="D266" s="48">
        <f t="shared" si="36"/>
        <v>2245.339755480752</v>
      </c>
      <c r="E266" s="8">
        <f t="shared" si="39"/>
        <v>24.373432185328795</v>
      </c>
      <c r="F266" s="32">
        <f t="shared" si="41"/>
        <v>-7.0024769253866008E-4</v>
      </c>
      <c r="G266" s="20">
        <f t="shared" si="40"/>
        <v>-0.70024769253866015</v>
      </c>
      <c r="H266" s="1">
        <f t="shared" si="42"/>
        <v>6.0185558222666036E-5</v>
      </c>
      <c r="I266" s="8">
        <f t="shared" si="43"/>
        <v>51.053879480356173</v>
      </c>
      <c r="J266" s="8">
        <f t="shared" si="44"/>
        <v>-18.556020672473608</v>
      </c>
    </row>
    <row r="267" spans="1:10" x14ac:dyDescent="0.2">
      <c r="A267" s="8">
        <f t="shared" si="45"/>
        <v>20.833333333333307</v>
      </c>
      <c r="B267" s="9">
        <f t="shared" si="37"/>
        <v>2260.6053053777409</v>
      </c>
      <c r="C267" s="9">
        <f t="shared" si="38"/>
        <v>1036.4883365074702</v>
      </c>
      <c r="D267" s="48">
        <f t="shared" si="36"/>
        <v>2260.6053053777409</v>
      </c>
      <c r="E267" s="8">
        <f t="shared" si="39"/>
        <v>24.32282687541813</v>
      </c>
      <c r="F267" s="32">
        <f t="shared" si="41"/>
        <v>-6.9869691081895688E-4</v>
      </c>
      <c r="G267" s="20">
        <f t="shared" si="40"/>
        <v>-0.69869691081895691</v>
      </c>
      <c r="H267" s="1">
        <f t="shared" si="42"/>
        <v>6.006820479512752E-5</v>
      </c>
      <c r="I267" s="8">
        <f t="shared" si="43"/>
        <v>50.715265268515004</v>
      </c>
      <c r="J267" s="8">
        <f t="shared" si="44"/>
        <v>-18.950763631485628</v>
      </c>
    </row>
    <row r="268" spans="1:10" x14ac:dyDescent="0.2">
      <c r="A268" s="8">
        <f t="shared" si="45"/>
        <v>20.916666666666639</v>
      </c>
      <c r="B268" s="9">
        <f t="shared" si="37"/>
        <v>2275.7683087558626</v>
      </c>
      <c r="C268" s="9">
        <f t="shared" si="38"/>
        <v>1030.7447552879571</v>
      </c>
      <c r="D268" s="48">
        <f t="shared" si="36"/>
        <v>2275.7683087558626</v>
      </c>
      <c r="E268" s="8">
        <f t="shared" si="39"/>
        <v>24.271165499724461</v>
      </c>
      <c r="F268" s="32">
        <f t="shared" si="41"/>
        <v>-6.971151917056829E-4</v>
      </c>
      <c r="G268" s="20">
        <f t="shared" si="40"/>
        <v>-0.69711519170568292</v>
      </c>
      <c r="H268" s="1">
        <f t="shared" si="42"/>
        <v>5.9948354021799868E-5</v>
      </c>
      <c r="I268" s="8">
        <f t="shared" si="43"/>
        <v>50.370258655563845</v>
      </c>
      <c r="J268" s="8">
        <f t="shared" si="44"/>
        <v>-19.338741629932599</v>
      </c>
    </row>
    <row r="269" spans="1:10" x14ac:dyDescent="0.2">
      <c r="A269" s="8">
        <f t="shared" si="45"/>
        <v>20.999999999999972</v>
      </c>
      <c r="B269" s="9">
        <f t="shared" si="37"/>
        <v>2290.8268725730131</v>
      </c>
      <c r="C269" s="9">
        <f t="shared" si="38"/>
        <v>1024.8858085796996</v>
      </c>
      <c r="D269" s="48">
        <f t="shared" si="36"/>
        <v>2290.8268725730131</v>
      </c>
      <c r="E269" s="8">
        <f t="shared" si="39"/>
        <v>24.218466454390828</v>
      </c>
      <c r="F269" s="32">
        <f t="shared" si="41"/>
        <v>-6.9550327231583588E-4</v>
      </c>
      <c r="G269" s="20">
        <f t="shared" si="40"/>
        <v>-0.69550327231583597</v>
      </c>
      <c r="H269" s="1">
        <f t="shared" si="42"/>
        <v>5.9826045712438385E-5</v>
      </c>
      <c r="I269" s="8">
        <f t="shared" si="43"/>
        <v>50.019024444102364</v>
      </c>
      <c r="J269" s="8">
        <f t="shared" si="44"/>
        <v>-19.71985029046612</v>
      </c>
    </row>
    <row r="270" spans="1:10" x14ac:dyDescent="0.2">
      <c r="A270" s="8">
        <f t="shared" si="45"/>
        <v>21.083333333333304</v>
      </c>
      <c r="B270" s="9">
        <f t="shared" si="37"/>
        <v>2305.7791534893199</v>
      </c>
      <c r="C270" s="9">
        <f t="shared" si="38"/>
        <v>1018.9135722622784</v>
      </c>
      <c r="D270" s="48">
        <f t="shared" si="36"/>
        <v>2305.7791534893199</v>
      </c>
      <c r="E270" s="8">
        <f t="shared" si="39"/>
        <v>24.164748411181566</v>
      </c>
      <c r="F270" s="32">
        <f t="shared" si="41"/>
        <v>-6.9386189821719912E-4</v>
      </c>
      <c r="G270" s="20">
        <f t="shared" si="40"/>
        <v>-0.69386189821719912</v>
      </c>
      <c r="H270" s="1">
        <f t="shared" si="42"/>
        <v>5.9701320340026955E-5</v>
      </c>
      <c r="I270" s="8">
        <f t="shared" si="43"/>
        <v>49.66172916117084</v>
      </c>
      <c r="J270" s="8">
        <f t="shared" si="44"/>
        <v>-20.093989708407403</v>
      </c>
    </row>
    <row r="271" spans="1:10" x14ac:dyDescent="0.2">
      <c r="A271" s="8">
        <f t="shared" si="45"/>
        <v>21.166666666666636</v>
      </c>
      <c r="B271" s="9">
        <f t="shared" si="37"/>
        <v>2320.6233583622752</v>
      </c>
      <c r="C271" s="9">
        <f t="shared" si="38"/>
        <v>1012.8301515132649</v>
      </c>
      <c r="D271" s="48">
        <f t="shared" si="36"/>
        <v>2320.6233583622752</v>
      </c>
      <c r="E271" s="8">
        <f t="shared" si="39"/>
        <v>24.110030305385528</v>
      </c>
      <c r="F271" s="32">
        <f t="shared" si="41"/>
        <v>-6.9219182276460188E-4</v>
      </c>
      <c r="G271" s="20">
        <f t="shared" si="40"/>
        <v>-0.69219182276460189</v>
      </c>
      <c r="H271" s="1">
        <f t="shared" si="42"/>
        <v>5.9574219017732799E-5</v>
      </c>
      <c r="I271" s="8">
        <f t="shared" si="43"/>
        <v>49.298540910270823</v>
      </c>
      <c r="J271" s="8">
        <f t="shared" si="44"/>
        <v>-20.461064471647241</v>
      </c>
    </row>
    <row r="272" spans="1:10" x14ac:dyDescent="0.2">
      <c r="A272" s="8">
        <f t="shared" si="45"/>
        <v>21.249999999999968</v>
      </c>
      <c r="B272" s="9">
        <f t="shared" si="37"/>
        <v>2335.3577446975323</v>
      </c>
      <c r="C272" s="9">
        <f t="shared" si="38"/>
        <v>1006.6376794581311</v>
      </c>
      <c r="D272" s="48">
        <f t="shared" si="36"/>
        <v>2335.3577446975323</v>
      </c>
      <c r="E272" s="8">
        <f t="shared" si="39"/>
        <v>24.054331323672514</v>
      </c>
      <c r="F272" s="32">
        <f t="shared" si="41"/>
        <v>-6.9049380643753408E-4</v>
      </c>
      <c r="G272" s="20">
        <f t="shared" si="40"/>
        <v>-0.69049380643753411</v>
      </c>
      <c r="H272" s="1">
        <f t="shared" si="42"/>
        <v>5.9444783475651383E-5</v>
      </c>
      <c r="I272" s="8">
        <f t="shared" si="43"/>
        <v>48.929629223797093</v>
      </c>
      <c r="J272" s="8">
        <f t="shared" si="44"/>
        <v>-20.8209836754476</v>
      </c>
    </row>
    <row r="273" spans="1:10" x14ac:dyDescent="0.2">
      <c r="A273" s="8">
        <f t="shared" si="45"/>
        <v>21.3333333333333</v>
      </c>
      <c r="B273" s="9">
        <f t="shared" si="37"/>
        <v>2349.9806210555216</v>
      </c>
      <c r="C273" s="9">
        <f t="shared" si="38"/>
        <v>1000.3383158164756</v>
      </c>
      <c r="D273" s="48">
        <f t="shared" ref="D273:D336" si="46">B273</f>
        <v>2349.9806210555216</v>
      </c>
      <c r="E273" s="8">
        <f t="shared" si="39"/>
        <v>23.997670891916627</v>
      </c>
      <c r="F273" s="32">
        <f t="shared" si="41"/>
        <v>-6.8876861618006669E-4</v>
      </c>
      <c r="G273" s="20">
        <f t="shared" si="40"/>
        <v>-0.68876861618006668</v>
      </c>
      <c r="H273" s="1">
        <f t="shared" si="42"/>
        <v>5.9313056037364547E-5</v>
      </c>
      <c r="I273" s="8">
        <f t="shared" si="43"/>
        <v>48.555164916084493</v>
      </c>
      <c r="J273" s="8">
        <f t="shared" si="44"/>
        <v>-21.173660932204449</v>
      </c>
    </row>
    <row r="274" spans="1:10" x14ac:dyDescent="0.2">
      <c r="A274" s="8">
        <f t="shared" si="45"/>
        <v>21.416666666666632</v>
      </c>
      <c r="B274" s="9">
        <f t="shared" ref="B274:B337" si="47">B273+((I273+dp_dy*(1+EXP(-(ABS(E273)-displ)/9*sharpness))^(-alpha)/(H273*rho))/H273*SIN(H273*time_step*3600)-J273/H273*COS(H273*time_step*3600)-dp_dy*(1+EXP(-(ABS(E273)-displ)/9*sharpness))^(-alpha)*time_step*3600/(H273*rho)+J273/H273)/1000</f>
        <v>2364.4903474140965</v>
      </c>
      <c r="C274" s="9">
        <f t="shared" ref="C274:C337" si="48">C273+((I273+dp_dy*(1+EXP(-(ABS(E273)-displ)/9*sharpness))^(-alpha)/(H273*rho))/H273*COS(H273*time_step*3600)+J273/H273*SIN(H273*time_step*3600)-(I273+dp_dy*(1+EXP(-(ABS(E273)-displ)/9*sharpness))^(-alpha)/(H273*rho))/H273)/1000</f>
        <v>993.9342455460685</v>
      </c>
      <c r="D274" s="48">
        <f t="shared" si="46"/>
        <v>2364.4903474140965</v>
      </c>
      <c r="E274" s="8">
        <f t="shared" ref="E274:E337" si="49">360*(init_km_from_eq+C274)/(2*PI()*6.37*10^3)</f>
        <v>23.940068662999899</v>
      </c>
      <c r="F274" s="32">
        <f t="shared" si="41"/>
        <v>-6.8701702474400226E-4</v>
      </c>
      <c r="G274" s="20">
        <f t="shared" ref="G274:G337" si="50">F274*10^5/100</f>
        <v>-0.68701702474400217</v>
      </c>
      <c r="H274" s="1">
        <f t="shared" si="42"/>
        <v>5.9179079596333902E-5</v>
      </c>
      <c r="I274" s="8">
        <f t="shared" si="43"/>
        <v>48.175319937268611</v>
      </c>
      <c r="J274" s="8">
        <f t="shared" si="44"/>
        <v>-21.519014376239433</v>
      </c>
    </row>
    <row r="275" spans="1:10" x14ac:dyDescent="0.2">
      <c r="A275" s="8">
        <f t="shared" si="45"/>
        <v>21.499999999999964</v>
      </c>
      <c r="B275" s="9">
        <f t="shared" si="47"/>
        <v>2378.8853354874877</v>
      </c>
      <c r="C275" s="9">
        <f t="shared" si="48"/>
        <v>987.42767748619349</v>
      </c>
      <c r="D275" s="48">
        <f t="shared" si="46"/>
        <v>2378.8853354874877</v>
      </c>
      <c r="E275" s="8">
        <f t="shared" si="49"/>
        <v>23.881544504609717</v>
      </c>
      <c r="F275" s="32">
        <f t="shared" ref="F275:F338" si="51">dp_dy*(1+EXP(-(ABS(E274)-displ)/9*sharpness))^(-alpha)</f>
        <v>-6.8523981003616122E-4</v>
      </c>
      <c r="G275" s="20">
        <f t="shared" si="50"/>
        <v>-0.6852398100361613</v>
      </c>
      <c r="H275" s="1">
        <f t="shared" ref="H275:H338" si="52">2*7.292*10^(-5)*SIN(E275*PI()/180)</f>
        <v>5.9042897592153031E-5</v>
      </c>
      <c r="I275" s="8">
        <f t="shared" si="43"/>
        <v>47.790267228154306</v>
      </c>
      <c r="J275" s="8">
        <f t="shared" si="44"/>
        <v>-21.856966663695815</v>
      </c>
    </row>
    <row r="276" spans="1:10" x14ac:dyDescent="0.2">
      <c r="A276" s="8">
        <f t="shared" si="45"/>
        <v>21.583333333333297</v>
      </c>
      <c r="B276" s="9">
        <f t="shared" si="47"/>
        <v>2393.1640490018931</v>
      </c>
      <c r="C276" s="9">
        <f t="shared" si="48"/>
        <v>980.82084300174586</v>
      </c>
      <c r="D276" s="48">
        <f t="shared" si="46"/>
        <v>2393.1640490018931</v>
      </c>
      <c r="E276" s="8">
        <f t="shared" si="49"/>
        <v>23.822118487042946</v>
      </c>
      <c r="F276" s="32">
        <f t="shared" si="51"/>
        <v>-6.8343775447069106E-4</v>
      </c>
      <c r="G276" s="20">
        <f t="shared" si="50"/>
        <v>-0.68343775447069111</v>
      </c>
      <c r="H276" s="1">
        <f t="shared" si="52"/>
        <v>5.8904553986680379E-5</v>
      </c>
      <c r="I276" s="8">
        <f t="shared" si="43"/>
        <v>47.400180576280761</v>
      </c>
      <c r="J276" s="8">
        <f t="shared" si="44"/>
        <v>-22.187444967621527</v>
      </c>
    </row>
    <row r="277" spans="1:10" x14ac:dyDescent="0.2">
      <c r="A277" s="8">
        <f t="shared" si="45"/>
        <v>21.666666666666629</v>
      </c>
      <c r="B277" s="9">
        <f t="shared" si="47"/>
        <v>2407.3250039280911</v>
      </c>
      <c r="C277" s="9">
        <f t="shared" si="48"/>
        <v>974.11599462951483</v>
      </c>
      <c r="D277" s="48">
        <f t="shared" si="46"/>
        <v>2407.3250039280911</v>
      </c>
      <c r="E277" s="8">
        <f t="shared" si="49"/>
        <v>23.761810871029759</v>
      </c>
      <c r="F277" s="32">
        <f t="shared" si="51"/>
        <v>-6.8161164432724644E-4</v>
      </c>
      <c r="G277" s="20">
        <f t="shared" si="50"/>
        <v>-0.68161164432724641</v>
      </c>
      <c r="H277" s="1">
        <f t="shared" si="52"/>
        <v>5.8764093240076225E-5</v>
      </c>
      <c r="I277" s="8">
        <f t="shared" si="43"/>
        <v>47.005234473366173</v>
      </c>
      <c r="J277" s="8">
        <f t="shared" si="44"/>
        <v>-22.510380968329255</v>
      </c>
    </row>
    <row r="278" spans="1:10" x14ac:dyDescent="0.2">
      <c r="A278" s="8">
        <f t="shared" si="45"/>
        <v>21.749999999999961</v>
      </c>
      <c r="B278" s="9">
        <f t="shared" si="47"/>
        <v>2421.3667686715166</v>
      </c>
      <c r="C278" s="9">
        <f t="shared" si="48"/>
        <v>967.31540472805432</v>
      </c>
      <c r="D278" s="48">
        <f t="shared" si="46"/>
        <v>2421.3667686715166</v>
      </c>
      <c r="E278" s="8">
        <f t="shared" si="49"/>
        <v>23.700642095589732</v>
      </c>
      <c r="F278" s="32">
        <f t="shared" si="51"/>
        <v>-6.7976226911588234E-4</v>
      </c>
      <c r="G278" s="20">
        <f t="shared" si="50"/>
        <v>-0.67976226911588222</v>
      </c>
      <c r="H278" s="1">
        <f t="shared" si="52"/>
        <v>5.8621560286765734E-5</v>
      </c>
      <c r="I278" s="8">
        <f t="shared" si="43"/>
        <v>46.605603974309219</v>
      </c>
      <c r="J278" s="8">
        <f t="shared" si="44"/>
        <v>-22.825710839130224</v>
      </c>
    </row>
    <row r="279" spans="1:10" x14ac:dyDescent="0.2">
      <c r="A279" s="8">
        <f t="shared" si="45"/>
        <v>21.833333333333293</v>
      </c>
      <c r="B279" s="9">
        <f t="shared" si="47"/>
        <v>2435.2879642202965</v>
      </c>
      <c r="C279" s="9">
        <f t="shared" si="48"/>
        <v>960.42136413251342</v>
      </c>
      <c r="D279" s="48">
        <f t="shared" si="46"/>
        <v>2435.2879642202965</v>
      </c>
      <c r="E279" s="8">
        <f t="shared" si="49"/>
        <v>23.638632765932535</v>
      </c>
      <c r="F279" s="32">
        <f t="shared" si="51"/>
        <v>-6.7789042094945314E-4</v>
      </c>
      <c r="G279" s="20">
        <f t="shared" si="50"/>
        <v>-0.67789042094945318</v>
      </c>
      <c r="H279" s="1">
        <f t="shared" si="52"/>
        <v>5.8477000511350872E-5</v>
      </c>
      <c r="I279" s="8">
        <f t="shared" ref="I279:I300" si="53">(I278+dp_dy*(1+EXP(-(ABS(E278)-displ)/9*sharpness))^(-alpha)/(H278*rho))*COS(H278*time_step*3600)+J278*SIN(H278*time_step*3600)-dp_dy*(1+EXP(-(ABS(E278)-displ)/9*sharpness))^(-alpha)/(H278*rho)</f>
        <v>46.201464557918314</v>
      </c>
      <c r="J279" s="8">
        <f t="shared" ref="J279:J300" si="54">-(I278+dp_dy*(1+EXP(-(ABS(E278)-displ)/9*sharpness))^(-alpha)/(H278*rho))*SIN(H278*time_step*3600)+J278*COS(H278*time_step*3600)</f>
        <v>-23.133375227544803</v>
      </c>
    </row>
    <row r="280" spans="1:10" x14ac:dyDescent="0.2">
      <c r="A280" s="8">
        <f t="shared" si="45"/>
        <v>21.916666666666625</v>
      </c>
      <c r="B280" s="9">
        <f t="shared" si="47"/>
        <v>2449.087264251782</v>
      </c>
      <c r="C280" s="9">
        <f t="shared" si="48"/>
        <v>953.43618081576847</v>
      </c>
      <c r="D280" s="48">
        <f t="shared" si="46"/>
        <v>2449.087264251782</v>
      </c>
      <c r="E280" s="8">
        <f t="shared" si="49"/>
        <v>23.575803641415316</v>
      </c>
      <c r="F280" s="32">
        <f t="shared" si="51"/>
        <v>-6.7599689392429418E-4</v>
      </c>
      <c r="G280" s="20">
        <f t="shared" si="50"/>
        <v>-0.67599689392429407</v>
      </c>
      <c r="H280" s="1">
        <f t="shared" si="52"/>
        <v>5.8330459724493485E-5</v>
      </c>
      <c r="I280" s="8">
        <f t="shared" si="53"/>
        <v>45.792991989533142</v>
      </c>
      <c r="J280" s="8">
        <f t="shared" si="54"/>
        <v>-23.433319232099031</v>
      </c>
    </row>
    <row r="281" spans="1:10" x14ac:dyDescent="0.2">
      <c r="A281" s="8">
        <f t="shared" si="45"/>
        <v>21.999999999999957</v>
      </c>
      <c r="B281" s="9">
        <f t="shared" si="47"/>
        <v>2462.763395198172</v>
      </c>
      <c r="C281" s="9">
        <f t="shared" si="48"/>
        <v>946.36217855716291</v>
      </c>
      <c r="D281" s="48">
        <f t="shared" si="46"/>
        <v>2462.763395198172</v>
      </c>
      <c r="E281" s="8">
        <f t="shared" si="49"/>
        <v>23.512175623568517</v>
      </c>
      <c r="F281" s="32">
        <f t="shared" si="51"/>
        <v>-6.740824835099312E-4</v>
      </c>
      <c r="G281" s="20">
        <f t="shared" si="50"/>
        <v>-0.67408248350993116</v>
      </c>
      <c r="H281" s="1">
        <f t="shared" si="52"/>
        <v>5.8181984138791487E-5</v>
      </c>
      <c r="I281" s="8">
        <f t="shared" si="53"/>
        <v>45.380362185696569</v>
      </c>
      <c r="J281" s="8">
        <f t="shared" si="54"/>
        <v>-23.725492374821872</v>
      </c>
    </row>
    <row r="282" spans="1:10" x14ac:dyDescent="0.2">
      <c r="A282" s="8">
        <f t="shared" si="45"/>
        <v>22.08333333333329</v>
      </c>
      <c r="B282" s="9">
        <f t="shared" si="47"/>
        <v>2476.3151362718677</v>
      </c>
      <c r="C282" s="9">
        <f t="shared" si="48"/>
        <v>939.20169562012688</v>
      </c>
      <c r="D282" s="48">
        <f t="shared" si="46"/>
        <v>2476.3151362718677</v>
      </c>
      <c r="E282" s="8">
        <f t="shared" si="49"/>
        <v>23.447769744201544</v>
      </c>
      <c r="F282" s="32">
        <f t="shared" si="51"/>
        <v>-6.7214798594852291E-4</v>
      </c>
      <c r="G282" s="20">
        <f t="shared" si="50"/>
        <v>-0.67214798594852299</v>
      </c>
      <c r="H282" s="1">
        <f t="shared" si="52"/>
        <v>5.8031620344670205E-5</v>
      </c>
      <c r="I282" s="8">
        <f t="shared" si="53"/>
        <v>44.963751081027851</v>
      </c>
      <c r="J282" s="8">
        <f t="shared" si="54"/>
        <v>-24.00984856956326</v>
      </c>
    </row>
    <row r="283" spans="1:10" x14ac:dyDescent="0.2">
      <c r="A283" s="8">
        <f t="shared" si="45"/>
        <v>22.166666666666622</v>
      </c>
      <c r="B283" s="9">
        <f t="shared" si="47"/>
        <v>2489.7413194512378</v>
      </c>
      <c r="C283" s="9">
        <f t="shared" si="48"/>
        <v>931.95708343991259</v>
      </c>
      <c r="D283" s="48">
        <f t="shared" si="46"/>
        <v>2489.7413194512378</v>
      </c>
      <c r="E283" s="8">
        <f t="shared" si="49"/>
        <v>23.382607153599452</v>
      </c>
      <c r="F283" s="32">
        <f t="shared" si="51"/>
        <v>-6.7019419766472079E-4</v>
      </c>
      <c r="G283" s="20">
        <f t="shared" si="50"/>
        <v>-0.67019419766472088</v>
      </c>
      <c r="H283" s="1">
        <f t="shared" si="52"/>
        <v>5.7879415286310663E-5</v>
      </c>
      <c r="I283" s="8">
        <f t="shared" si="53"/>
        <v>44.543334497441286</v>
      </c>
      <c r="J283" s="8">
        <f t="shared" si="54"/>
        <v>-24.286346086257925</v>
      </c>
    </row>
    <row r="284" spans="1:10" x14ac:dyDescent="0.2">
      <c r="A284" s="8">
        <f t="shared" si="45"/>
        <v>22.249999999999954</v>
      </c>
      <c r="B284" s="9">
        <f t="shared" si="47"/>
        <v>2503.0408294275176</v>
      </c>
      <c r="C284" s="9">
        <f t="shared" si="48"/>
        <v>924.63070532264123</v>
      </c>
      <c r="D284" s="48">
        <f t="shared" si="46"/>
        <v>2503.0408294275176</v>
      </c>
      <c r="E284" s="8">
        <f t="shared" si="49"/>
        <v>23.316709108821325</v>
      </c>
      <c r="F284" s="32">
        <f t="shared" si="51"/>
        <v>-6.6822191468658709E-4</v>
      </c>
      <c r="G284" s="20">
        <f t="shared" si="50"/>
        <v>-0.6682219146865872</v>
      </c>
      <c r="H284" s="1">
        <f t="shared" si="52"/>
        <v>5.7725416237635837E-5</v>
      </c>
      <c r="I284" s="8">
        <f t="shared" si="53"/>
        <v>44.119288015847197</v>
      </c>
      <c r="J284" s="8">
        <f t="shared" si="54"/>
        <v>-24.554947511264519</v>
      </c>
    </row>
    <row r="285" spans="1:10" x14ac:dyDescent="0.2">
      <c r="A285" s="8">
        <f t="shared" si="45"/>
        <v>22.333333333333286</v>
      </c>
      <c r="B285" s="9">
        <f t="shared" si="47"/>
        <v>2516.2126035136098</v>
      </c>
      <c r="C285" s="9">
        <f t="shared" si="48"/>
        <v>917.22493515681901</v>
      </c>
      <c r="D285" s="48">
        <f t="shared" si="46"/>
        <v>2516.2126035136098</v>
      </c>
      <c r="E285" s="8">
        <f t="shared" si="49"/>
        <v>23.250096962110884</v>
      </c>
      <c r="F285" s="32">
        <f t="shared" si="51"/>
        <v>-6.6623193207818285E-4</v>
      </c>
      <c r="G285" s="20">
        <f t="shared" si="50"/>
        <v>-0.66623193207818288</v>
      </c>
      <c r="H285" s="1">
        <f t="shared" si="52"/>
        <v>5.7569670778376431E-5</v>
      </c>
      <c r="I285" s="8">
        <f t="shared" si="53"/>
        <v>43.691786850464844</v>
      </c>
      <c r="J285" s="8">
        <f t="shared" si="54"/>
        <v>-24.815619703913654</v>
      </c>
    </row>
    <row r="286" spans="1:10" x14ac:dyDescent="0.2">
      <c r="A286" s="8">
        <f t="shared" si="45"/>
        <v>22.416666666666618</v>
      </c>
      <c r="B286" s="9">
        <f t="shared" si="47"/>
        <v>2529.2556315155853</v>
      </c>
      <c r="C286" s="9">
        <f t="shared" si="48"/>
        <v>909.74215613844058</v>
      </c>
      <c r="D286" s="48">
        <f t="shared" si="46"/>
        <v>2529.2556315155853</v>
      </c>
      <c r="E286" s="8">
        <f t="shared" si="49"/>
        <v>23.182792149429233</v>
      </c>
      <c r="F286" s="32">
        <f t="shared" si="51"/>
        <v>-6.6422504338440301E-4</v>
      </c>
      <c r="G286" s="20">
        <f t="shared" si="50"/>
        <v>-0.66422504338440302</v>
      </c>
      <c r="H286" s="1">
        <f t="shared" si="52"/>
        <v>5.7412226770236627E-5</v>
      </c>
      <c r="I286" s="8">
        <f t="shared" si="53"/>
        <v>43.261005725869452</v>
      </c>
      <c r="J286" s="8">
        <f t="shared" si="54"/>
        <v>-25.068333749402235</v>
      </c>
    </row>
    <row r="287" spans="1:10" x14ac:dyDescent="0.2">
      <c r="A287" s="8">
        <f t="shared" si="45"/>
        <v>22.49999999999995</v>
      </c>
      <c r="B287" s="9">
        <f t="shared" si="47"/>
        <v>2542.1689555677258</v>
      </c>
      <c r="C287" s="9">
        <f t="shared" si="48"/>
        <v>902.18475951075243</v>
      </c>
      <c r="D287" s="48">
        <f t="shared" si="46"/>
        <v>2542.1689555677258</v>
      </c>
      <c r="E287" s="8">
        <f t="shared" si="49"/>
        <v>23.114816179119511</v>
      </c>
      <c r="F287" s="32">
        <f t="shared" si="51"/>
        <v>-6.6220204008859745E-4</v>
      </c>
      <c r="G287" s="20">
        <f t="shared" si="50"/>
        <v>-0.6622020400885974</v>
      </c>
      <c r="H287" s="1">
        <f t="shared" si="52"/>
        <v>5.7253132333180244E-5</v>
      </c>
      <c r="I287" s="8">
        <f t="shared" si="53"/>
        <v>42.827118756887998</v>
      </c>
      <c r="J287" s="8">
        <f t="shared" si="54"/>
        <v>-25.31306490817483</v>
      </c>
    </row>
    <row r="288" spans="1:10" x14ac:dyDescent="0.2">
      <c r="A288" s="8">
        <f t="shared" si="45"/>
        <v>22.583333333333282</v>
      </c>
      <c r="B288" s="9">
        <f t="shared" si="47"/>
        <v>2554.9516699319743</v>
      </c>
      <c r="C288" s="9">
        <f t="shared" si="48"/>
        <v>894.55514331971085</v>
      </c>
      <c r="D288" s="48">
        <f t="shared" si="46"/>
        <v>2554.9516699319743</v>
      </c>
      <c r="E288" s="8">
        <f t="shared" si="49"/>
        <v>23.0461906207127</v>
      </c>
      <c r="F288" s="32">
        <f t="shared" si="51"/>
        <v>-6.6016371108348307E-4</v>
      </c>
      <c r="G288" s="20">
        <f t="shared" si="50"/>
        <v>-0.66016371108348304</v>
      </c>
      <c r="H288" s="1">
        <f t="shared" si="52"/>
        <v>5.7092435821857473E-5</v>
      </c>
      <c r="I288" s="8">
        <f t="shared" si="53"/>
        <v>42.390299331450919</v>
      </c>
      <c r="J288" s="8">
        <f t="shared" si="54"/>
        <v>-25.549792561935771</v>
      </c>
    </row>
    <row r="289" spans="1:10" x14ac:dyDescent="0.2">
      <c r="A289" s="8">
        <f t="shared" si="45"/>
        <v>22.666666666666615</v>
      </c>
      <c r="B289" s="9">
        <f t="shared" si="47"/>
        <v>2567.602920762698</v>
      </c>
      <c r="C289" s="9">
        <f t="shared" si="48"/>
        <v>886.85571118612222</v>
      </c>
      <c r="D289" s="48">
        <f t="shared" si="46"/>
        <v>2567.602920762698</v>
      </c>
      <c r="E289" s="8">
        <f t="shared" si="49"/>
        <v>22.976937093883496</v>
      </c>
      <c r="F289" s="32">
        <f t="shared" si="51"/>
        <v>-6.5811084215581671E-4</v>
      </c>
      <c r="G289" s="20">
        <f t="shared" si="50"/>
        <v>-0.65811084215581672</v>
      </c>
      <c r="H289" s="1">
        <f t="shared" si="52"/>
        <v>5.693018580219155E-5</v>
      </c>
      <c r="I289" s="8">
        <f t="shared" si="53"/>
        <v>41.950719996499259</v>
      </c>
      <c r="J289" s="8">
        <f t="shared" si="54"/>
        <v>-25.778500156438227</v>
      </c>
    </row>
    <row r="290" spans="1:10" x14ac:dyDescent="0.2">
      <c r="A290" s="8">
        <f t="shared" si="45"/>
        <v>22.749999999999947</v>
      </c>
      <c r="B290" s="9">
        <f t="shared" si="47"/>
        <v>2580.121905837696</v>
      </c>
      <c r="C290" s="9">
        <f t="shared" si="48"/>
        <v>879.08887109541058</v>
      </c>
      <c r="D290" s="48">
        <f t="shared" si="46"/>
        <v>2580.121905837696</v>
      </c>
      <c r="E290" s="8">
        <f t="shared" si="49"/>
        <v>22.907077257564694</v>
      </c>
      <c r="F290" s="32">
        <f t="shared" si="51"/>
        <v>-6.5604421548526011E-4</v>
      </c>
      <c r="G290" s="20">
        <f t="shared" si="50"/>
        <v>-0.65604421548526004</v>
      </c>
      <c r="H290" s="1">
        <f t="shared" si="52"/>
        <v>5.6766431028144659E-5</v>
      </c>
      <c r="I290" s="8">
        <f t="shared" si="53"/>
        <v>41.508552347039128</v>
      </c>
      <c r="J290" s="8">
        <f t="shared" si="54"/>
        <v>-25.99917514119878</v>
      </c>
    </row>
    <row r="291" spans="1:10" x14ac:dyDescent="0.2">
      <c r="A291" s="8">
        <f t="shared" si="45"/>
        <v>22.833333333333279</v>
      </c>
      <c r="B291" s="9">
        <f t="shared" si="47"/>
        <v>2592.5078742564033</v>
      </c>
      <c r="C291" s="9">
        <f t="shared" si="48"/>
        <v>871.25703420591219</v>
      </c>
      <c r="D291" s="48">
        <f t="shared" si="46"/>
        <v>2592.5078742564033</v>
      </c>
      <c r="E291" s="8">
        <f t="shared" si="49"/>
        <v>22.836632799228251</v>
      </c>
      <c r="F291" s="32">
        <f t="shared" si="51"/>
        <v>-6.5396460915783142E-4</v>
      </c>
      <c r="G291" s="20">
        <f t="shared" si="50"/>
        <v>-0.65396460915783139</v>
      </c>
      <c r="H291" s="1">
        <f t="shared" si="52"/>
        <v>5.6601220418681702E-5</v>
      </c>
      <c r="I291" s="8">
        <f t="shared" si="53"/>
        <v>41.063966918427738</v>
      </c>
      <c r="J291" s="8">
        <f t="shared" si="54"/>
        <v>-26.211808906287732</v>
      </c>
    </row>
    <row r="292" spans="1:10" x14ac:dyDescent="0.2">
      <c r="A292" s="8">
        <f t="shared" si="45"/>
        <v>22.916666666666611</v>
      </c>
      <c r="B292" s="9">
        <f t="shared" si="47"/>
        <v>2604.7601261062778</v>
      </c>
      <c r="C292" s="9">
        <f t="shared" si="48"/>
        <v>863.36261367655197</v>
      </c>
      <c r="D292" s="48">
        <f t="shared" si="46"/>
        <v>2604.7601261062778</v>
      </c>
      <c r="E292" s="8">
        <f t="shared" si="49"/>
        <v>22.765625424340691</v>
      </c>
      <c r="F292" s="32">
        <f t="shared" si="51"/>
        <v>-6.5187279669430694E-4</v>
      </c>
      <c r="G292" s="20">
        <f t="shared" si="50"/>
        <v>-0.65187279669430698</v>
      </c>
      <c r="H292" s="1">
        <f t="shared" si="52"/>
        <v>5.643460303495019E-5</v>
      </c>
      <c r="I292" s="8">
        <f t="shared" si="53"/>
        <v>40.617133081967651</v>
      </c>
      <c r="J292" s="8">
        <f t="shared" si="54"/>
        <v>-26.416396716346959</v>
      </c>
    </row>
    <row r="293" spans="1:10" x14ac:dyDescent="0.2">
      <c r="A293" s="8">
        <f t="shared" si="45"/>
        <v>22.999999999999943</v>
      </c>
      <c r="B293" s="9">
        <f t="shared" si="47"/>
        <v>2616.8780120983706</v>
      </c>
      <c r="C293" s="9">
        <f t="shared" si="48"/>
        <v>855.40802351471018</v>
      </c>
      <c r="D293" s="48">
        <f t="shared" si="46"/>
        <v>2616.8780120983706</v>
      </c>
      <c r="E293" s="8">
        <f t="shared" si="49"/>
        <v>22.694076846000055</v>
      </c>
      <c r="F293" s="32">
        <f t="shared" si="51"/>
        <v>-6.4976954659389343E-4</v>
      </c>
      <c r="G293" s="20">
        <f t="shared" si="50"/>
        <v>-0.64976954659389352</v>
      </c>
      <c r="H293" s="1">
        <f t="shared" si="52"/>
        <v>5.6266628057693702E-5</v>
      </c>
      <c r="I293" s="8">
        <f t="shared" si="53"/>
        <v>40.168218943878387</v>
      </c>
      <c r="J293" s="8">
        <f t="shared" si="54"/>
        <v>-26.612937641988076</v>
      </c>
    </row>
    <row r="294" spans="1:10" x14ac:dyDescent="0.2">
      <c r="A294" s="8">
        <f t="shared" si="45"/>
        <v>23.083333333333275</v>
      </c>
      <c r="B294" s="9">
        <f t="shared" si="47"/>
        <v>2628.8609331731009</v>
      </c>
      <c r="C294" s="9">
        <f t="shared" si="48"/>
        <v>847.39567744504257</v>
      </c>
      <c r="D294" s="48">
        <f t="shared" si="46"/>
        <v>2628.8609331731009</v>
      </c>
      <c r="E294" s="8">
        <f t="shared" si="49"/>
        <v>22.622008774761408</v>
      </c>
      <c r="F294" s="32">
        <f t="shared" si="51"/>
        <v>-6.4765562189345624E-4</v>
      </c>
      <c r="G294" s="20">
        <f t="shared" si="50"/>
        <v>-0.64765562189345627</v>
      </c>
      <c r="H294" s="1">
        <f t="shared" si="52"/>
        <v>5.6097344764916365E-5</v>
      </c>
      <c r="I294" s="8">
        <f t="shared" si="53"/>
        <v>39.717391247706871</v>
      </c>
      <c r="J294" s="8">
        <f t="shared" si="54"/>
        <v>-26.801434488724531</v>
      </c>
    </row>
    <row r="295" spans="1:10" x14ac:dyDescent="0.2">
      <c r="A295" s="8">
        <f t="shared" si="45"/>
        <v>23.166666666666607</v>
      </c>
      <c r="B295" s="9">
        <f t="shared" si="47"/>
        <v>2640.7083400772794</v>
      </c>
      <c r="C295" s="9">
        <f t="shared" si="48"/>
        <v>839.32798779997074</v>
      </c>
      <c r="D295" s="48">
        <f t="shared" si="46"/>
        <v>2640.7083400772794</v>
      </c>
      <c r="E295" s="8">
        <f t="shared" si="49"/>
        <v>22.549442908657173</v>
      </c>
      <c r="F295" s="32">
        <f t="shared" si="51"/>
        <v>-6.4553177974256259E-4</v>
      </c>
      <c r="G295" s="20">
        <f t="shared" si="50"/>
        <v>-0.64553177974256259</v>
      </c>
      <c r="H295" s="1">
        <f t="shared" si="52"/>
        <v>5.5926802509814718E-5</v>
      </c>
      <c r="I295" s="8">
        <f t="shared" si="53"/>
        <v>39.264815280230934</v>
      </c>
      <c r="J295" s="8">
        <f t="shared" si="54"/>
        <v>-26.981893723591558</v>
      </c>
    </row>
    <row r="296" spans="1:10" x14ac:dyDescent="0.2">
      <c r="A296" s="8">
        <f t="shared" si="45"/>
        <v>23.24999999999994</v>
      </c>
      <c r="B296" s="9">
        <f t="shared" si="47"/>
        <v>2652.4197329134308</v>
      </c>
      <c r="C296" s="9">
        <f t="shared" si="48"/>
        <v>831.20736443251292</v>
      </c>
      <c r="D296" s="48">
        <f t="shared" si="46"/>
        <v>2652.4197329134308</v>
      </c>
      <c r="E296" s="8">
        <f t="shared" si="49"/>
        <v>22.476400923418453</v>
      </c>
      <c r="F296" s="32">
        <f t="shared" si="51"/>
        <v>-6.4339877099454598E-4</v>
      </c>
      <c r="G296" s="20">
        <f t="shared" si="50"/>
        <v>-0.64339877099454601</v>
      </c>
      <c r="H296" s="1">
        <f t="shared" si="52"/>
        <v>5.5755050698992941E-5</v>
      </c>
      <c r="I296" s="8">
        <f t="shared" si="53"/>
        <v>38.810654780902532</v>
      </c>
      <c r="J296" s="8">
        <f t="shared" si="54"/>
        <v>-27.154325399607952</v>
      </c>
    </row>
    <row r="297" spans="1:10" x14ac:dyDescent="0.2">
      <c r="A297" s="8">
        <f t="shared" si="45"/>
        <v>23.333333333333272</v>
      </c>
      <c r="B297" s="9">
        <f t="shared" si="47"/>
        <v>2663.9946606624876</v>
      </c>
      <c r="C297" s="9">
        <f t="shared" si="48"/>
        <v>823.03621365207982</v>
      </c>
      <c r="D297" s="48">
        <f t="shared" si="46"/>
        <v>2663.9946606624876</v>
      </c>
      <c r="E297" s="8">
        <f t="shared" si="49"/>
        <v>22.402904462902931</v>
      </c>
      <c r="F297" s="32">
        <f t="shared" si="51"/>
        <v>-6.4125733981378139E-4</v>
      </c>
      <c r="G297" s="20">
        <f t="shared" si="50"/>
        <v>-0.6412573398137813</v>
      </c>
      <c r="H297" s="1">
        <f t="shared" si="52"/>
        <v>5.558213877097719E-5</v>
      </c>
      <c r="I297" s="8">
        <f t="shared" si="53"/>
        <v>38.355071854870367</v>
      </c>
      <c r="J297" s="8">
        <f t="shared" si="54"/>
        <v>-27.318743078233446</v>
      </c>
    </row>
    <row r="298" spans="1:10" x14ac:dyDescent="0.2">
      <c r="A298" s="8">
        <f t="shared" ref="A298:A361" si="55">A297+time_step</f>
        <v>23.416666666666604</v>
      </c>
      <c r="B298" s="9">
        <f t="shared" si="47"/>
        <v>2675.4327206809285</v>
      </c>
      <c r="C298" s="9">
        <f t="shared" si="48"/>
        <v>814.81693718381416</v>
      </c>
      <c r="D298" s="48">
        <f t="shared" si="46"/>
        <v>2675.4327206809285</v>
      </c>
      <c r="E298" s="8">
        <f t="shared" si="49"/>
        <v>22.328975129734516</v>
      </c>
      <c r="F298" s="32">
        <f t="shared" si="51"/>
        <v>-6.3910822329931512E-4</v>
      </c>
      <c r="G298" s="20">
        <f t="shared" si="50"/>
        <v>-0.63910822329931516</v>
      </c>
      <c r="H298" s="1">
        <f t="shared" si="52"/>
        <v>5.5408116175043397E-5</v>
      </c>
      <c r="I298" s="8">
        <f t="shared" si="53"/>
        <v>37.8982268896142</v>
      </c>
      <c r="J298" s="8">
        <f t="shared" si="54"/>
        <v>-27.475163749974712</v>
      </c>
    </row>
    <row r="299" spans="1:10" x14ac:dyDescent="0.2">
      <c r="A299" s="8">
        <f t="shared" si="55"/>
        <v>23.499999999999936</v>
      </c>
      <c r="B299" s="9">
        <f t="shared" si="47"/>
        <v>2686.7335581734565</v>
      </c>
      <c r="C299" s="9">
        <f t="shared" si="48"/>
        <v>806.55193115200564</v>
      </c>
      <c r="D299" s="48">
        <f t="shared" si="46"/>
        <v>2686.7335581734565</v>
      </c>
      <c r="E299" s="8">
        <f t="shared" si="49"/>
        <v>22.254634476159506</v>
      </c>
      <c r="F299" s="32">
        <f t="shared" si="51"/>
        <v>-6.3695215112496279E-4</v>
      </c>
      <c r="G299" s="20">
        <f t="shared" si="50"/>
        <v>-0.63695215112496273</v>
      </c>
      <c r="H299" s="1">
        <f t="shared" si="52"/>
        <v>5.5233032350373063E-5</v>
      </c>
      <c r="I299" s="8">
        <f t="shared" si="53"/>
        <v>37.440278475216317</v>
      </c>
      <c r="J299" s="8">
        <f t="shared" si="54"/>
        <v>-27.623607753292269</v>
      </c>
    </row>
    <row r="300" spans="1:10" x14ac:dyDescent="0.2">
      <c r="A300" s="8">
        <f t="shared" si="55"/>
        <v>23.583333333333268</v>
      </c>
      <c r="B300" s="9">
        <f t="shared" si="47"/>
        <v>2697.8968656423026</v>
      </c>
      <c r="C300" s="9">
        <f t="shared" si="48"/>
        <v>798.24358508806927</v>
      </c>
      <c r="D300" s="48">
        <f t="shared" si="46"/>
        <v>2697.8968656423026</v>
      </c>
      <c r="E300" s="8">
        <f t="shared" si="49"/>
        <v>22.179903995123766</v>
      </c>
      <c r="F300" s="32">
        <f t="shared" si="51"/>
        <v>-6.3478984519595551E-4</v>
      </c>
      <c r="G300" s="20">
        <f t="shared" si="50"/>
        <v>-0.63478984519595549</v>
      </c>
      <c r="H300" s="1">
        <f t="shared" si="52"/>
        <v>5.505693670555051E-5</v>
      </c>
      <c r="I300" s="8">
        <f t="shared" si="53"/>
        <v>36.981383328288828</v>
      </c>
      <c r="J300" s="8">
        <f t="shared" si="54"/>
        <v>-27.764098691959251</v>
      </c>
    </row>
    <row r="301" spans="1:10" x14ac:dyDescent="0.2">
      <c r="A301" s="8">
        <f t="shared" si="55"/>
        <v>23.6666666666666</v>
      </c>
      <c r="B301" s="9">
        <f t="shared" si="47"/>
        <v>2708.9223823142606</v>
      </c>
      <c r="C301" s="9">
        <f t="shared" si="48"/>
        <v>789.89428096352867</v>
      </c>
      <c r="D301" s="48">
        <f t="shared" si="46"/>
        <v>2708.9223823142606</v>
      </c>
      <c r="E301" s="8">
        <f t="shared" si="49"/>
        <v>22.104805111574734</v>
      </c>
      <c r="F301" s="32">
        <f t="shared" si="51"/>
        <v>-6.3262201932218611E-4</v>
      </c>
      <c r="G301" s="20">
        <f t="shared" si="50"/>
        <v>-0.63262201932218609</v>
      </c>
      <c r="H301" s="1">
        <f t="shared" si="52"/>
        <v>5.4879878598414489E-5</v>
      </c>
      <c r="I301" s="8">
        <f t="shared" ref="I301:I350" si="56">(I300+dp_dy*(1+EXP(-(ABS(E300)-displ)/9*sharpness))^(-alpha)/(H300*rho))*COS(H300*time_step*3600)+J300*SIN(H300*time_step*3600)-dp_dy*(1+EXP(-(ABS(E300)-displ)/9*sharpness))^(-alpha)/(H300*rho)</f>
        <v>36.521696219568604</v>
      </c>
      <c r="J301" s="8">
        <f t="shared" ref="J301:J350" si="57">-(I300+dp_dy*(1+EXP(-(ABS(E300)-displ)/9*sharpness))^(-alpha)/(H300*rho))*SIN(H300*time_step*3600)+J300*COS(H300*time_step*3600)</f>
        <v>-27.896663351021587</v>
      </c>
    </row>
    <row r="302" spans="1:10" x14ac:dyDescent="0.2">
      <c r="A302" s="8">
        <f t="shared" si="55"/>
        <v>23.749999999999932</v>
      </c>
      <c r="B302" s="9">
        <f t="shared" si="47"/>
        <v>2719.8098935465482</v>
      </c>
      <c r="C302" s="9">
        <f t="shared" si="48"/>
        <v>781.50639224840154</v>
      </c>
      <c r="D302" s="48">
        <f t="shared" si="46"/>
        <v>2719.8098935465482</v>
      </c>
      <c r="E302" s="8">
        <f t="shared" si="49"/>
        <v>22.029359173991971</v>
      </c>
      <c r="F302" s="32">
        <f t="shared" si="51"/>
        <v>-6.3044937890806675E-4</v>
      </c>
      <c r="G302" s="20">
        <f t="shared" si="50"/>
        <v>-0.63044937890806674</v>
      </c>
      <c r="H302" s="1">
        <f t="shared" si="52"/>
        <v>5.4701907316276449E-5</v>
      </c>
      <c r="I302" s="8">
        <f t="shared" si="56"/>
        <v>36.061369905185416</v>
      </c>
      <c r="J302" s="8">
        <f t="shared" si="57"/>
        <v>-28.021331611507343</v>
      </c>
    </row>
    <row r="303" spans="1:10" x14ac:dyDescent="0.2">
      <c r="A303" s="8">
        <f t="shared" si="55"/>
        <v>23.833333333333265</v>
      </c>
      <c r="B303" s="9">
        <f t="shared" si="47"/>
        <v>2730.559230212602</v>
      </c>
      <c r="C303" s="9">
        <f t="shared" si="48"/>
        <v>773.08228299534073</v>
      </c>
      <c r="D303" s="48">
        <f t="shared" si="46"/>
        <v>2730.559230212602</v>
      </c>
      <c r="E303" s="8">
        <f t="shared" si="49"/>
        <v>21.953587446149346</v>
      </c>
      <c r="F303" s="32">
        <f t="shared" si="51"/>
        <v>-6.2827262065899233E-4</v>
      </c>
      <c r="G303" s="20">
        <f t="shared" si="50"/>
        <v>-0.62827262065899236</v>
      </c>
      <c r="H303" s="1">
        <f t="shared" si="52"/>
        <v>5.452307205651703E-5</v>
      </c>
      <c r="I303" s="8">
        <f t="shared" si="56"/>
        <v>35.6005550616023</v>
      </c>
      <c r="J303" s="8">
        <f t="shared" si="57"/>
        <v>-28.13813636403103</v>
      </c>
    </row>
    <row r="304" spans="1:10" x14ac:dyDescent="0.2">
      <c r="A304" s="8">
        <f t="shared" si="55"/>
        <v>23.916666666666597</v>
      </c>
      <c r="B304" s="9">
        <f t="shared" si="47"/>
        <v>2741.1702680689041</v>
      </c>
      <c r="C304" s="9">
        <f t="shared" si="48"/>
        <v>764.62430694984153</v>
      </c>
      <c r="D304" s="48">
        <f t="shared" si="46"/>
        <v>2741.1702680689041</v>
      </c>
      <c r="E304" s="8">
        <f t="shared" si="49"/>
        <v>21.877511099111697</v>
      </c>
      <c r="F304" s="32">
        <f t="shared" si="51"/>
        <v>-6.2609243230436014E-4</v>
      </c>
      <c r="G304" s="20">
        <f t="shared" si="50"/>
        <v>-0.62609243230436018</v>
      </c>
      <c r="H304" s="1">
        <f t="shared" si="52"/>
        <v>5.4343421907571818E-5</v>
      </c>
      <c r="I304" s="8">
        <f t="shared" si="56"/>
        <v>35.139400224221248</v>
      </c>
      <c r="J304" s="8">
        <f t="shared" si="57"/>
        <v>-28.247113421436339</v>
      </c>
    </row>
    <row r="305" spans="1:10" x14ac:dyDescent="0.2">
      <c r="A305" s="8">
        <f t="shared" si="55"/>
        <v>23.999999999999929</v>
      </c>
      <c r="B305" s="9">
        <f t="shared" si="47"/>
        <v>2751.6429271039365</v>
      </c>
      <c r="C305" s="9">
        <f t="shared" si="48"/>
        <v>756.13480668678119</v>
      </c>
      <c r="D305" s="48">
        <f t="shared" si="46"/>
        <v>2751.6429271039365</v>
      </c>
      <c r="E305" s="8">
        <f t="shared" si="49"/>
        <v>21.80115120346828</v>
      </c>
      <c r="F305" s="32">
        <f t="shared" si="51"/>
        <v>-6.2390949233708014E-4</v>
      </c>
      <c r="G305" s="20">
        <f t="shared" si="50"/>
        <v>-0.62390949233708015</v>
      </c>
      <c r="H305" s="1">
        <f t="shared" si="52"/>
        <v>5.4163005830316376E-5</v>
      </c>
      <c r="I305" s="8">
        <f t="shared" si="56"/>
        <v>34.678051729641318</v>
      </c>
      <c r="J305" s="8">
        <f t="shared" si="57"/>
        <v>-28.348301430618424</v>
      </c>
    </row>
    <row r="306" spans="1:10" x14ac:dyDescent="0.2">
      <c r="A306" s="8">
        <f t="shared" si="55"/>
        <v>24.083333333333261</v>
      </c>
      <c r="B306" s="9">
        <f t="shared" si="47"/>
        <v>2761.9771708703602</v>
      </c>
      <c r="C306" s="9">
        <f t="shared" si="48"/>
        <v>747.6161127735171</v>
      </c>
      <c r="D306" s="48">
        <f t="shared" si="46"/>
        <v>2761.9771708703602</v>
      </c>
      <c r="E306" s="8">
        <f t="shared" si="49"/>
        <v>21.7245287218052</v>
      </c>
      <c r="F306" s="32">
        <f t="shared" si="51"/>
        <v>-6.2172446976947325E-4</v>
      </c>
      <c r="G306" s="20">
        <f t="shared" si="50"/>
        <v>-0.62172446976947326</v>
      </c>
      <c r="H306" s="1">
        <f t="shared" si="52"/>
        <v>5.398187263986059E-5</v>
      </c>
      <c r="I306" s="8">
        <f t="shared" si="56"/>
        <v>34.216653661550517</v>
      </c>
      <c r="J306" s="8">
        <f t="shared" si="57"/>
        <v>-28.441741783664035</v>
      </c>
    </row>
    <row r="307" spans="1:10" x14ac:dyDescent="0.2">
      <c r="A307" s="8">
        <f t="shared" si="55"/>
        <v>24.166666666666593</v>
      </c>
      <c r="B307" s="9">
        <f t="shared" si="47"/>
        <v>2772.1730058015037</v>
      </c>
      <c r="C307" s="9">
        <f t="shared" si="48"/>
        <v>739.0705429597275</v>
      </c>
      <c r="D307" s="48">
        <f t="shared" si="46"/>
        <v>2772.1730058015037</v>
      </c>
      <c r="E307" s="8">
        <f t="shared" si="49"/>
        <v>21.647664501418305</v>
      </c>
      <c r="F307" s="32">
        <f t="shared" si="51"/>
        <v>-6.1953802390543914E-4</v>
      </c>
      <c r="G307" s="20">
        <f t="shared" si="50"/>
        <v>-0.61953802390543911</v>
      </c>
      <c r="H307" s="1">
        <f t="shared" si="52"/>
        <v>5.3800070987760659E-5</v>
      </c>
      <c r="I307" s="8">
        <f t="shared" si="56"/>
        <v>33.75534780022749</v>
      </c>
      <c r="J307" s="8">
        <f t="shared" si="57"/>
        <v>-28.527478528444998</v>
      </c>
    </row>
    <row r="308" spans="1:10" x14ac:dyDescent="0.2">
      <c r="A308" s="8">
        <f t="shared" si="55"/>
        <v>24.249999999999925</v>
      </c>
      <c r="B308" s="9">
        <f t="shared" si="47"/>
        <v>2782.2304805132389</v>
      </c>
      <c r="C308" s="9">
        <f t="shared" si="48"/>
        <v>730.50040139413829</v>
      </c>
      <c r="D308" s="48">
        <f t="shared" si="46"/>
        <v>2782.2304805132389</v>
      </c>
      <c r="E308" s="8">
        <f t="shared" si="49"/>
        <v>21.570579267267924</v>
      </c>
      <c r="F308" s="32">
        <f t="shared" si="51"/>
        <v>-6.1735080412873779E-4</v>
      </c>
      <c r="G308" s="20">
        <f t="shared" si="50"/>
        <v>-0.61735080412873777</v>
      </c>
      <c r="H308" s="1">
        <f t="shared" si="52"/>
        <v>5.3617649344657402E-5</v>
      </c>
      <c r="I308" s="8">
        <f t="shared" si="56"/>
        <v>33.294273575623635</v>
      </c>
      <c r="J308" s="8">
        <f t="shared" si="57"/>
        <v>-28.60555827879741</v>
      </c>
    </row>
    <row r="309" spans="1:10" x14ac:dyDescent="0.2">
      <c r="A309" s="8">
        <f t="shared" si="55"/>
        <v>24.333333333333258</v>
      </c>
      <c r="B309" s="9">
        <f t="shared" si="47"/>
        <v>2792.1496850923136</v>
      </c>
      <c r="C309" s="9">
        <f t="shared" si="48"/>
        <v>721.90797786824203</v>
      </c>
      <c r="D309" s="48">
        <f t="shared" si="46"/>
        <v>2792.1496850923136</v>
      </c>
      <c r="E309" s="8">
        <f t="shared" si="49"/>
        <v>21.493293615176437</v>
      </c>
      <c r="F309" s="32">
        <f t="shared" si="51"/>
        <v>-6.1516344970721586E-4</v>
      </c>
      <c r="G309" s="20">
        <f t="shared" si="50"/>
        <v>-0.61516344970721581</v>
      </c>
      <c r="H309" s="1">
        <f t="shared" si="52"/>
        <v>5.3434655983348394E-5</v>
      </c>
      <c r="I309" s="8">
        <f t="shared" si="56"/>
        <v>32.83356802399134</v>
      </c>
      <c r="J309" s="8">
        <f t="shared" si="57"/>
        <v>-28.676030124415746</v>
      </c>
    </row>
    <row r="310" spans="1:10" x14ac:dyDescent="0.2">
      <c r="A310" s="8">
        <f t="shared" si="55"/>
        <v>24.41666666666659</v>
      </c>
      <c r="B310" s="9">
        <f t="shared" si="47"/>
        <v>2801.9307503722002</v>
      </c>
      <c r="C310" s="9">
        <f t="shared" si="48"/>
        <v>713.2955470870744</v>
      </c>
      <c r="D310" s="48">
        <f t="shared" si="46"/>
        <v>2801.9307503722002</v>
      </c>
      <c r="E310" s="8">
        <f t="shared" si="49"/>
        <v>21.415828005269145</v>
      </c>
      <c r="F310" s="32">
        <f t="shared" si="51"/>
        <v>-6.1297658961278036E-4</v>
      </c>
      <c r="G310" s="20">
        <f t="shared" si="50"/>
        <v>-0.61297658961278034</v>
      </c>
      <c r="H310" s="1">
        <f t="shared" si="52"/>
        <v>5.3251138962300308E-5</v>
      </c>
      <c r="I310" s="8">
        <f t="shared" si="56"/>
        <v>32.373365748019246</v>
      </c>
      <c r="J310" s="8">
        <f t="shared" si="57"/>
        <v>-28.738945540587579</v>
      </c>
    </row>
    <row r="311" spans="1:10" x14ac:dyDescent="0.2">
      <c r="A311" s="8">
        <f t="shared" si="55"/>
        <v>24.499999999999922</v>
      </c>
      <c r="B311" s="9">
        <f t="shared" si="47"/>
        <v>2811.5738471975051</v>
      </c>
      <c r="C311" s="9">
        <f t="shared" si="48"/>
        <v>704.6653679670784</v>
      </c>
      <c r="D311" s="48">
        <f t="shared" si="46"/>
        <v>2811.5738471975051</v>
      </c>
      <c r="E311" s="8">
        <f t="shared" si="49"/>
        <v>21.338202755658831</v>
      </c>
      <c r="F311" s="32">
        <f t="shared" si="51"/>
        <v>-6.107908423569026E-4</v>
      </c>
      <c r="G311" s="20">
        <f t="shared" si="50"/>
        <v>-0.61079084235690262</v>
      </c>
      <c r="H311" s="1">
        <f t="shared" si="52"/>
        <v>5.3067146109608304E-5</v>
      </c>
      <c r="I311" s="8">
        <f t="shared" si="56"/>
        <v>31.913798880430797</v>
      </c>
      <c r="J311" s="8">
        <f t="shared" si="57"/>
        <v>-28.794358297891133</v>
      </c>
    </row>
    <row r="312" spans="1:10" x14ac:dyDescent="0.2">
      <c r="A312" s="8">
        <f t="shared" si="55"/>
        <v>24.583333333333254</v>
      </c>
      <c r="B312" s="9">
        <f t="shared" si="47"/>
        <v>2821.0791856779701</v>
      </c>
      <c r="C312" s="9">
        <f t="shared" si="48"/>
        <v>696.0196829610494</v>
      </c>
      <c r="D312" s="48">
        <f t="shared" si="46"/>
        <v>2821.0791856779701</v>
      </c>
      <c r="E312" s="8">
        <f t="shared" si="49"/>
        <v>21.260438036373898</v>
      </c>
      <c r="F312" s="32">
        <f t="shared" si="51"/>
        <v>-6.086068158414141E-4</v>
      </c>
      <c r="G312" s="20">
        <f t="shared" si="50"/>
        <v>-0.60860681584141407</v>
      </c>
      <c r="H312" s="1">
        <f t="shared" si="52"/>
        <v>5.2882725007407638E-5</v>
      </c>
      <c r="I312" s="8">
        <f t="shared" si="56"/>
        <v>31.454997050998202</v>
      </c>
      <c r="J312" s="8">
        <f t="shared" si="57"/>
        <v>-28.842324371974186</v>
      </c>
    </row>
    <row r="313" spans="1:10" x14ac:dyDescent="0.2">
      <c r="A313" s="8">
        <f t="shared" si="55"/>
        <v>24.666666666666586</v>
      </c>
      <c r="B313" s="9">
        <f t="shared" si="47"/>
        <v>2830.447014433084</v>
      </c>
      <c r="C313" s="9">
        <f t="shared" si="48"/>
        <v>687.36071741011881</v>
      </c>
      <c r="D313" s="48">
        <f t="shared" si="46"/>
        <v>2830.447014433084</v>
      </c>
      <c r="E313" s="8">
        <f t="shared" si="49"/>
        <v>21.182553863529709</v>
      </c>
      <c r="F313" s="32">
        <f t="shared" si="51"/>
        <v>-6.0642510722433798E-4</v>
      </c>
      <c r="G313" s="20">
        <f t="shared" si="50"/>
        <v>-0.60642510722433796</v>
      </c>
      <c r="H313" s="1">
        <f t="shared" si="52"/>
        <v>5.2697922976742215E-5</v>
      </c>
      <c r="I313" s="8">
        <f t="shared" si="56"/>
        <v>30.997087356919724</v>
      </c>
      <c r="J313" s="8">
        <f t="shared" si="57"/>
        <v>-28.882901853529095</v>
      </c>
    </row>
    <row r="314" spans="1:10" x14ac:dyDescent="0.2">
      <c r="A314" s="8">
        <f t="shared" si="55"/>
        <v>24.749999999999918</v>
      </c>
      <c r="B314" s="9">
        <f t="shared" si="47"/>
        <v>2839.6776198283037</v>
      </c>
      <c r="C314" s="9">
        <f t="shared" si="48"/>
        <v>678.69067892270198</v>
      </c>
      <c r="D314" s="48">
        <f t="shared" si="46"/>
        <v>2839.6776198283037</v>
      </c>
      <c r="E314" s="8">
        <f t="shared" si="49"/>
        <v>21.104570093742431</v>
      </c>
      <c r="F314" s="32">
        <f t="shared" si="51"/>
        <v>-6.0424630280048175E-4</v>
      </c>
      <c r="G314" s="20">
        <f t="shared" si="50"/>
        <v>-0.60424630280048175</v>
      </c>
      <c r="H314" s="1">
        <f t="shared" si="52"/>
        <v>5.2512787062894501E-5</v>
      </c>
      <c r="I314" s="8">
        <f t="shared" si="56"/>
        <v>30.540194336504445</v>
      </c>
      <c r="J314" s="8">
        <f t="shared" si="57"/>
        <v>-28.916150858574721</v>
      </c>
    </row>
    <row r="315" spans="1:10" x14ac:dyDescent="0.2">
      <c r="A315" s="8">
        <f t="shared" si="55"/>
        <v>24.83333333333325</v>
      </c>
      <c r="B315" s="9">
        <f t="shared" si="47"/>
        <v>2848.7713252038702</v>
      </c>
      <c r="C315" s="9">
        <f t="shared" si="48"/>
        <v>670.01175678030108</v>
      </c>
      <c r="D315" s="48">
        <f t="shared" si="46"/>
        <v>2848.7713252038702</v>
      </c>
      <c r="E315" s="8">
        <f t="shared" si="49"/>
        <v>21.026506418784468</v>
      </c>
      <c r="F315" s="32">
        <f t="shared" si="51"/>
        <v>-6.0207097789649925E-4</v>
      </c>
      <c r="G315" s="20">
        <f t="shared" si="50"/>
        <v>-0.60207097789649933</v>
      </c>
      <c r="H315" s="1">
        <f t="shared" si="52"/>
        <v>5.2327364021180314E-5</v>
      </c>
      <c r="I315" s="8">
        <f t="shared" si="56"/>
        <v>30.084439946105107</v>
      </c>
      <c r="J315" s="8">
        <f t="shared" si="57"/>
        <v>-28.942133439152176</v>
      </c>
    </row>
    <row r="316" spans="1:10" x14ac:dyDescent="0.2">
      <c r="A316" s="8">
        <f t="shared" si="55"/>
        <v>24.916666666666583</v>
      </c>
      <c r="B316" s="9">
        <f t="shared" si="47"/>
        <v>2857.7284900971827</v>
      </c>
      <c r="C316" s="9">
        <f t="shared" si="48"/>
        <v>661.32612137002354</v>
      </c>
      <c r="D316" s="48">
        <f t="shared" si="46"/>
        <v>2857.7284900971827</v>
      </c>
      <c r="E316" s="8">
        <f t="shared" si="49"/>
        <v>20.948382360480188</v>
      </c>
      <c r="F316" s="32">
        <f t="shared" si="51"/>
        <v>-5.9989969678011655E-4</v>
      </c>
      <c r="G316" s="20">
        <f t="shared" si="50"/>
        <v>-0.59989969678011656</v>
      </c>
      <c r="H316" s="1">
        <f t="shared" si="52"/>
        <v>5.2141700303211126E-5</v>
      </c>
      <c r="I316" s="8">
        <f t="shared" si="56"/>
        <v>29.629943540236258</v>
      </c>
      <c r="J316" s="8">
        <f t="shared" si="57"/>
        <v>-28.960913494537188</v>
      </c>
    </row>
    <row r="317" spans="1:10" x14ac:dyDescent="0.2">
      <c r="A317" s="8">
        <f t="shared" si="55"/>
        <v>24.999999999999915</v>
      </c>
      <c r="B317" s="9">
        <f t="shared" si="47"/>
        <v>2866.5495094596758</v>
      </c>
      <c r="C317" s="9">
        <f t="shared" si="48"/>
        <v>652.63592364364672</v>
      </c>
      <c r="D317" s="48">
        <f t="shared" si="46"/>
        <v>2866.5495094596758</v>
      </c>
      <c r="E317" s="8">
        <f t="shared" si="49"/>
        <v>20.870217265840378</v>
      </c>
      <c r="F317" s="32">
        <f t="shared" si="51"/>
        <v>-5.9773301258320025E-4</v>
      </c>
      <c r="G317" s="20">
        <f t="shared" si="50"/>
        <v>-0.59773301258320022</v>
      </c>
      <c r="H317" s="1">
        <f t="shared" si="52"/>
        <v>5.1955842043626469E-5</v>
      </c>
      <c r="I317" s="8">
        <f t="shared" si="56"/>
        <v>29.176821854811873</v>
      </c>
      <c r="J317" s="8">
        <f t="shared" si="57"/>
        <v>-28.972556683067726</v>
      </c>
    </row>
    <row r="318" spans="1:10" x14ac:dyDescent="0.2">
      <c r="A318" s="8">
        <f t="shared" si="55"/>
        <v>25.083333333333247</v>
      </c>
      <c r="B318" s="9">
        <f t="shared" si="47"/>
        <v>2875.2348128691292</v>
      </c>
      <c r="C318" s="9">
        <f t="shared" si="48"/>
        <v>643.9432946030297</v>
      </c>
      <c r="D318" s="48">
        <f t="shared" si="46"/>
        <v>2875.2348128691292</v>
      </c>
      <c r="E318" s="8">
        <f t="shared" si="49"/>
        <v>20.792030302433755</v>
      </c>
      <c r="F318" s="32">
        <f t="shared" si="51"/>
        <v>-5.9557146723833486E-4</v>
      </c>
      <c r="G318" s="20">
        <f t="shared" si="50"/>
        <v>-0.59557146723833487</v>
      </c>
      <c r="H318" s="1">
        <f t="shared" si="52"/>
        <v>5.1769835047297774E-5</v>
      </c>
      <c r="I318" s="8">
        <f t="shared" si="56"/>
        <v>28.725188993433733</v>
      </c>
      <c r="J318" s="8">
        <f t="shared" si="57"/>
        <v>-28.977130334681508</v>
      </c>
    </row>
    <row r="319" spans="1:10" x14ac:dyDescent="0.2">
      <c r="A319" s="8">
        <f t="shared" si="55"/>
        <v>25.166666666666579</v>
      </c>
      <c r="B319" s="9">
        <f t="shared" si="47"/>
        <v>2883.7848637383104</v>
      </c>
      <c r="C319" s="9">
        <f t="shared" si="48"/>
        <v>635.25034481164494</v>
      </c>
      <c r="D319" s="48">
        <f t="shared" si="46"/>
        <v>2883.7848637383104</v>
      </c>
      <c r="E319" s="8">
        <f t="shared" si="49"/>
        <v>20.713840453993331</v>
      </c>
      <c r="F319" s="32">
        <f t="shared" si="51"/>
        <v>-5.9341559142856576E-4</v>
      </c>
      <c r="G319" s="20">
        <f t="shared" si="50"/>
        <v>-0.5934155914285657</v>
      </c>
      <c r="H319" s="1">
        <f t="shared" si="52"/>
        <v>5.158372477700476E-5</v>
      </c>
      <c r="I319" s="8">
        <f t="shared" si="56"/>
        <v>28.275156416659303</v>
      </c>
      <c r="J319" s="8">
        <f t="shared" si="57"/>
        <v>-28.9747033642536</v>
      </c>
    </row>
    <row r="320" spans="1:10" x14ac:dyDescent="0.2">
      <c r="A320" s="8">
        <f t="shared" si="55"/>
        <v>25.249999999999911</v>
      </c>
      <c r="B320" s="9">
        <f t="shared" si="47"/>
        <v>2892.2001585208354</v>
      </c>
      <c r="C320" s="9">
        <f t="shared" si="48"/>
        <v>626.55916393197811</v>
      </c>
      <c r="D320" s="48">
        <f t="shared" si="46"/>
        <v>2892.2001585208354</v>
      </c>
      <c r="E320" s="8">
        <f t="shared" si="49"/>
        <v>20.635666516255544</v>
      </c>
      <c r="F320" s="32">
        <f t="shared" si="51"/>
        <v>-5.9126590454994916E-4</v>
      </c>
      <c r="G320" s="20">
        <f t="shared" si="50"/>
        <v>-0.59126590454994921</v>
      </c>
      <c r="H320" s="1">
        <f t="shared" si="52"/>
        <v>5.1397556341585013E-5</v>
      </c>
      <c r="I320" s="8">
        <f t="shared" si="56"/>
        <v>27.826832934175403</v>
      </c>
      <c r="J320" s="8">
        <f t="shared" si="57"/>
        <v>-28.965346185820266</v>
      </c>
    </row>
    <row r="321" spans="1:10" x14ac:dyDescent="0.2">
      <c r="A321" s="8">
        <f t="shared" si="55"/>
        <v>25.333333333333243</v>
      </c>
      <c r="B321" s="9">
        <f t="shared" si="47"/>
        <v>2900.4812259151067</v>
      </c>
      <c r="C321" s="9">
        <f t="shared" si="48"/>
        <v>617.87182028851635</v>
      </c>
      <c r="D321" s="48">
        <f t="shared" si="46"/>
        <v>2900.4812259151067</v>
      </c>
      <c r="E321" s="8">
        <f t="shared" si="49"/>
        <v>20.55752709302946</v>
      </c>
      <c r="F321" s="32">
        <f t="shared" si="51"/>
        <v>-5.8912291468654675E-4</v>
      </c>
      <c r="G321" s="20">
        <f t="shared" si="50"/>
        <v>-0.58912291468654676</v>
      </c>
      <c r="H321" s="1">
        <f t="shared" si="52"/>
        <v>5.1211374484556037E-5</v>
      </c>
      <c r="I321" s="8">
        <f t="shared" si="56"/>
        <v>27.380324699801868</v>
      </c>
      <c r="J321" s="8">
        <f t="shared" si="57"/>
        <v>-28.949130627770881</v>
      </c>
    </row>
    <row r="322" spans="1:10" x14ac:dyDescent="0.2">
      <c r="A322" s="8">
        <f t="shared" si="55"/>
        <v>25.416666666666575</v>
      </c>
      <c r="B322" s="9">
        <f t="shared" si="47"/>
        <v>2908.6286260671682</v>
      </c>
      <c r="C322" s="9">
        <f t="shared" si="48"/>
        <v>609.19036045602445</v>
      </c>
      <c r="D322" s="48">
        <f t="shared" si="46"/>
        <v>2908.6286260671682</v>
      </c>
      <c r="E322" s="8">
        <f t="shared" si="49"/>
        <v>20.479440592493489</v>
      </c>
      <c r="F322" s="32">
        <f t="shared" si="51"/>
        <v>-5.8698711859749182E-4</v>
      </c>
      <c r="G322" s="20">
        <f t="shared" si="50"/>
        <v>-0.58698711859749186</v>
      </c>
      <c r="H322" s="1">
        <f t="shared" si="52"/>
        <v>5.1025223573209642E-5</v>
      </c>
      <c r="I322" s="8">
        <f t="shared" si="56"/>
        <v>26.935735209247493</v>
      </c>
      <c r="J322" s="8">
        <f t="shared" si="57"/>
        <v>-28.926129849085509</v>
      </c>
    </row>
    <row r="323" spans="1:10" x14ac:dyDescent="0.2">
      <c r="A323" s="8">
        <f t="shared" si="55"/>
        <v>25.499999999999908</v>
      </c>
      <c r="B323" s="9">
        <f t="shared" si="47"/>
        <v>2916.642949773287</v>
      </c>
      <c r="C323" s="9">
        <f t="shared" si="48"/>
        <v>600.51680887278246</v>
      </c>
      <c r="D323" s="48">
        <f t="shared" si="46"/>
        <v>2916.642949773287</v>
      </c>
      <c r="E323" s="8">
        <f t="shared" si="49"/>
        <v>20.4014252237166</v>
      </c>
      <c r="F323" s="32">
        <f t="shared" si="51"/>
        <v>-5.8485900171574513E-4</v>
      </c>
      <c r="G323" s="20">
        <f t="shared" si="50"/>
        <v>-0.58485900171574512</v>
      </c>
      <c r="H323" s="1">
        <f t="shared" si="52"/>
        <v>5.0839147588177017E-5</v>
      </c>
      <c r="I323" s="8">
        <f t="shared" si="56"/>
        <v>26.493165300538802</v>
      </c>
      <c r="J323" s="8">
        <f t="shared" si="57"/>
        <v>-28.896418256691479</v>
      </c>
    </row>
    <row r="324" spans="1:10" x14ac:dyDescent="0.2">
      <c r="A324" s="8">
        <f t="shared" si="55"/>
        <v>25.58333333333324</v>
      </c>
      <c r="B324" s="9">
        <f t="shared" si="47"/>
        <v>2924.5248176830551</v>
      </c>
      <c r="C324" s="9">
        <f t="shared" si="48"/>
        <v>591.8531674784399</v>
      </c>
      <c r="D324" s="48">
        <f t="shared" si="46"/>
        <v>2924.5248176830551</v>
      </c>
      <c r="E324" s="8">
        <f t="shared" si="49"/>
        <v>20.32349899340095</v>
      </c>
      <c r="F324" s="32">
        <f t="shared" si="51"/>
        <v>-5.8273903815815663E-4</v>
      </c>
      <c r="G324" s="20">
        <f t="shared" si="50"/>
        <v>-0.58273903815815664</v>
      </c>
      <c r="H324" s="1">
        <f t="shared" si="52"/>
        <v>5.0653190113462642E-5</v>
      </c>
      <c r="I324" s="8">
        <f t="shared" si="56"/>
        <v>26.052713157040785</v>
      </c>
      <c r="J324" s="8">
        <f t="shared" si="57"/>
        <v>-28.860071424008087</v>
      </c>
    </row>
    <row r="325" spans="1:10" x14ac:dyDescent="0.2">
      <c r="A325" s="8">
        <f t="shared" si="55"/>
        <v>25.666666666666572</v>
      </c>
      <c r="B325" s="9">
        <f t="shared" si="47"/>
        <v>2932.274879503776</v>
      </c>
      <c r="C325" s="9">
        <f t="shared" si="48"/>
        <v>583.20141537612017</v>
      </c>
      <c r="D325" s="48">
        <f t="shared" si="46"/>
        <v>2932.274879503776</v>
      </c>
      <c r="E325" s="8">
        <f t="shared" si="49"/>
        <v>20.245679702842654</v>
      </c>
      <c r="F325" s="32">
        <f t="shared" si="51"/>
        <v>-5.8062769074644009E-4</v>
      </c>
      <c r="G325" s="20">
        <f t="shared" si="50"/>
        <v>-0.58062769074644005</v>
      </c>
      <c r="H325" s="1">
        <f t="shared" si="52"/>
        <v>5.0467394326945042E-5</v>
      </c>
      <c r="I325" s="8">
        <f t="shared" si="56"/>
        <v>25.614474312987433</v>
      </c>
      <c r="J325" s="8">
        <f t="shared" si="57"/>
        <v>-28.81716601074433</v>
      </c>
    </row>
    <row r="326" spans="1:10" x14ac:dyDescent="0.2">
      <c r="A326" s="8">
        <f t="shared" si="55"/>
        <v>25.749999999999904</v>
      </c>
      <c r="B326" s="9">
        <f t="shared" si="47"/>
        <v>2939.8938132068743</v>
      </c>
      <c r="C326" s="9">
        <f t="shared" si="48"/>
        <v>574.56350851838886</v>
      </c>
      <c r="D326" s="48">
        <f t="shared" si="46"/>
        <v>2939.8938132068743</v>
      </c>
      <c r="E326" s="8">
        <f t="shared" si="49"/>
        <v>20.167984945107158</v>
      </c>
      <c r="F326" s="32">
        <f t="shared" si="51"/>
        <v>-5.785254110386689E-4</v>
      </c>
      <c r="G326" s="20">
        <f t="shared" si="50"/>
        <v>-0.57852541103866895</v>
      </c>
      <c r="H326" s="1">
        <f t="shared" si="52"/>
        <v>5.0281802991340821E-5</v>
      </c>
      <c r="I326" s="8">
        <f t="shared" si="56"/>
        <v>25.178541661438885</v>
      </c>
      <c r="J326" s="8">
        <f t="shared" si="57"/>
        <v>-28.767779684010446</v>
      </c>
    </row>
    <row r="327" spans="1:10" x14ac:dyDescent="0.2">
      <c r="A327" s="8">
        <f t="shared" si="55"/>
        <v>25.833333333333236</v>
      </c>
      <c r="B327" s="9">
        <f t="shared" si="47"/>
        <v>2947.3823242370459</v>
      </c>
      <c r="C327" s="9">
        <f t="shared" si="48"/>
        <v>565.94137941668498</v>
      </c>
      <c r="D327" s="48">
        <f t="shared" si="46"/>
        <v>2947.3823242370459</v>
      </c>
      <c r="E327" s="8">
        <f t="shared" si="49"/>
        <v>20.090432102415708</v>
      </c>
      <c r="F327" s="32">
        <f t="shared" si="51"/>
        <v>-5.7643263937089096E-4</v>
      </c>
      <c r="G327" s="20">
        <f t="shared" si="50"/>
        <v>-0.57643263937089095</v>
      </c>
      <c r="H327" s="1">
        <f t="shared" si="52"/>
        <v>5.0096458445629511E-5</v>
      </c>
      <c r="I327" s="8">
        <f t="shared" si="56"/>
        <v>24.745005464581105</v>
      </c>
      <c r="J327" s="8">
        <f t="shared" si="57"/>
        <v>-28.711991040799838</v>
      </c>
    </row>
    <row r="328" spans="1:10" x14ac:dyDescent="0.2">
      <c r="A328" s="8">
        <f t="shared" si="55"/>
        <v>25.916666666666568</v>
      </c>
      <c r="B328" s="9">
        <f t="shared" si="47"/>
        <v>2954.7411447248378</v>
      </c>
      <c r="C328" s="9">
        <f t="shared" si="48"/>
        <v>557.3369368737948</v>
      </c>
      <c r="D328" s="48">
        <f t="shared" si="46"/>
        <v>2954.7411447248378</v>
      </c>
      <c r="E328" s="8">
        <f t="shared" si="49"/>
        <v>20.01303834373903</v>
      </c>
      <c r="F328" s="32">
        <f t="shared" si="51"/>
        <v>-5.7434980490846891E-4</v>
      </c>
      <c r="G328" s="20">
        <f t="shared" si="50"/>
        <v>-0.57434980490846888</v>
      </c>
      <c r="H328" s="1">
        <f t="shared" si="52"/>
        <v>4.9911402596934615E-5</v>
      </c>
      <c r="I328" s="8">
        <f t="shared" si="56"/>
        <v>24.3139533662834</v>
      </c>
      <c r="J328" s="8">
        <f t="shared" si="57"/>
        <v>-28.649879531894008</v>
      </c>
    </row>
    <row r="329" spans="1:10" x14ac:dyDescent="0.2">
      <c r="A329" s="8">
        <f t="shared" si="55"/>
        <v>25.999999999999901</v>
      </c>
      <c r="B329" s="9">
        <f t="shared" si="47"/>
        <v>2961.9710327033249</v>
      </c>
      <c r="C329" s="9">
        <f t="shared" si="48"/>
        <v>548.75206573893422</v>
      </c>
      <c r="D329" s="48">
        <f t="shared" si="46"/>
        <v>2961.9710327033249</v>
      </c>
      <c r="E329" s="8">
        <f t="shared" si="49"/>
        <v>19.935820622594417</v>
      </c>
      <c r="F329" s="32">
        <f t="shared" si="51"/>
        <v>-5.7227732570673941E-4</v>
      </c>
      <c r="G329" s="20">
        <f t="shared" si="50"/>
        <v>-0.57227732570673939</v>
      </c>
      <c r="H329" s="1">
        <f t="shared" si="52"/>
        <v>4.9726676912857138E-5</v>
      </c>
      <c r="I329" s="8">
        <f t="shared" si="56"/>
        <v>23.885470406828574</v>
      </c>
      <c r="J329" s="8">
        <f t="shared" si="57"/>
        <v>-28.581525387238951</v>
      </c>
    </row>
    <row r="330" spans="1:10" x14ac:dyDescent="0.2">
      <c r="A330" s="8">
        <f t="shared" si="55"/>
        <v>26.083333333333233</v>
      </c>
      <c r="B330" s="9">
        <f t="shared" si="47"/>
        <v>2969.0727713295159</v>
      </c>
      <c r="C330" s="9">
        <f t="shared" si="48"/>
        <v>540.18862668499264</v>
      </c>
      <c r="D330" s="48">
        <f t="shared" si="46"/>
        <v>2969.0727713295159</v>
      </c>
      <c r="E330" s="8">
        <f t="shared" si="49"/>
        <v>19.858795675042085</v>
      </c>
      <c r="F330" s="32">
        <f t="shared" si="51"/>
        <v>-5.7021560878059603E-4</v>
      </c>
      <c r="G330" s="20">
        <f t="shared" si="50"/>
        <v>-0.57021560878059607</v>
      </c>
      <c r="H330" s="1">
        <f t="shared" si="52"/>
        <v>4.9542322414256494E-5</v>
      </c>
      <c r="I330" s="8">
        <f t="shared" si="56"/>
        <v>23.459639039730277</v>
      </c>
      <c r="J330" s="8">
        <f t="shared" si="57"/>
        <v>-28.507009542837654</v>
      </c>
    </row>
    <row r="331" spans="1:10" x14ac:dyDescent="0.2">
      <c r="A331" s="8">
        <f t="shared" si="55"/>
        <v>26.166666666666565</v>
      </c>
      <c r="B331" s="9">
        <f t="shared" si="47"/>
        <v>2976.0471681111103</v>
      </c>
      <c r="C331" s="9">
        <f t="shared" si="48"/>
        <v>531.64845600747492</v>
      </c>
      <c r="D331" s="48">
        <f t="shared" si="46"/>
        <v>2976.0471681111103</v>
      </c>
      <c r="E331" s="8">
        <f t="shared" si="49"/>
        <v>19.781980017876755</v>
      </c>
      <c r="F331" s="32">
        <f t="shared" si="51"/>
        <v>-5.681650501825926E-4</v>
      </c>
      <c r="G331" s="20">
        <f t="shared" si="50"/>
        <v>-0.56816505018259256</v>
      </c>
      <c r="H331" s="1">
        <f t="shared" si="52"/>
        <v>4.9358379668474005E-5</v>
      </c>
      <c r="I331" s="8">
        <f t="shared" si="56"/>
        <v>23.03653915055191</v>
      </c>
      <c r="J331" s="8">
        <f t="shared" si="57"/>
        <v>-28.426413569199404</v>
      </c>
    </row>
    <row r="332" spans="1:10" x14ac:dyDescent="0.2">
      <c r="A332" s="8">
        <f t="shared" si="55"/>
        <v>26.249999999999897</v>
      </c>
      <c r="B332" s="9">
        <f t="shared" si="47"/>
        <v>2982.8950541391873</v>
      </c>
      <c r="C332" s="9">
        <f t="shared" si="48"/>
        <v>523.13336544467143</v>
      </c>
      <c r="D332" s="48">
        <f t="shared" si="46"/>
        <v>2982.8950541391873</v>
      </c>
      <c r="E332" s="8">
        <f t="shared" si="49"/>
        <v>19.705389947010143</v>
      </c>
      <c r="F332" s="32">
        <f t="shared" si="51"/>
        <v>-5.6612603508917009E-4</v>
      </c>
      <c r="G332" s="20">
        <f t="shared" si="50"/>
        <v>-0.56612603508917014</v>
      </c>
      <c r="H332" s="1">
        <f t="shared" si="52"/>
        <v>4.9174888782993194E-5</v>
      </c>
      <c r="I332" s="8">
        <f t="shared" si="56"/>
        <v>22.616248077641615</v>
      </c>
      <c r="J332" s="8">
        <f t="shared" si="57"/>
        <v>-28.339819601382803</v>
      </c>
    </row>
    <row r="333" spans="1:10" x14ac:dyDescent="0.2">
      <c r="A333" s="8">
        <f t="shared" si="55"/>
        <v>26.333333333333229</v>
      </c>
      <c r="B333" s="9">
        <f t="shared" si="47"/>
        <v>2989.6172833273945</v>
      </c>
      <c r="C333" s="9">
        <f t="shared" si="48"/>
        <v>514.64514201857139</v>
      </c>
      <c r="D333" s="48">
        <f t="shared" si="46"/>
        <v>2989.6172833273945</v>
      </c>
      <c r="E333" s="8">
        <f t="shared" si="49"/>
        <v>19.629041536040035</v>
      </c>
      <c r="F333" s="32">
        <f t="shared" si="51"/>
        <v>-5.6409893789461133E-4</v>
      </c>
      <c r="G333" s="20">
        <f t="shared" si="50"/>
        <v>-0.56409893789461141</v>
      </c>
      <c r="H333" s="1">
        <f t="shared" si="52"/>
        <v>4.8991889399531181E-5</v>
      </c>
      <c r="I333" s="8">
        <f t="shared" si="56"/>
        <v>22.198840634697948</v>
      </c>
      <c r="J333" s="8">
        <f t="shared" si="57"/>
        <v>-28.247310270665704</v>
      </c>
    </row>
    <row r="334" spans="1:10" x14ac:dyDescent="0.2">
      <c r="A334" s="8">
        <f t="shared" si="55"/>
        <v>26.416666666666561</v>
      </c>
      <c r="B334" s="9">
        <f t="shared" si="47"/>
        <v>2996.2147316581631</v>
      </c>
      <c r="C334" s="9">
        <f t="shared" si="48"/>
        <v>506.18554789602729</v>
      </c>
      <c r="D334" s="48">
        <f t="shared" si="46"/>
        <v>2996.2147316581631</v>
      </c>
      <c r="E334" s="8">
        <f t="shared" si="49"/>
        <v>19.552950635001498</v>
      </c>
      <c r="F334" s="32">
        <f t="shared" si="51"/>
        <v>-5.6208412231232967E-4</v>
      </c>
      <c r="G334" s="20">
        <f t="shared" si="50"/>
        <v>-0.56208412231232974</v>
      </c>
      <c r="H334" s="1">
        <f t="shared" si="52"/>
        <v>4.8809420688554826E-5</v>
      </c>
      <c r="I334" s="8">
        <f t="shared" si="56"/>
        <v>21.784389135081344</v>
      </c>
      <c r="J334" s="8">
        <f t="shared" si="57"/>
        <v>-28.148968637871601</v>
      </c>
    </row>
    <row r="335" spans="1:10" x14ac:dyDescent="0.2">
      <c r="A335" s="8">
        <f t="shared" si="55"/>
        <v>26.499999999999893</v>
      </c>
      <c r="B335" s="9">
        <f t="shared" si="47"/>
        <v>3002.6882964364763</v>
      </c>
      <c r="C335" s="9">
        <f t="shared" si="48"/>
        <v>497.75632026966963</v>
      </c>
      <c r="D335" s="48">
        <f t="shared" si="46"/>
        <v>3002.6882964364763</v>
      </c>
      <c r="E335" s="8">
        <f t="shared" si="49"/>
        <v>19.477132869295787</v>
      </c>
      <c r="F335" s="32">
        <f t="shared" si="51"/>
        <v>-5.6008194148310353E-4</v>
      </c>
      <c r="G335" s="20">
        <f t="shared" si="50"/>
        <v>-0.56008194148310353</v>
      </c>
      <c r="H335" s="1">
        <f t="shared" si="52"/>
        <v>4.8627521344215154E-5</v>
      </c>
      <c r="I335" s="8">
        <f t="shared" si="56"/>
        <v>21.372963417786867</v>
      </c>
      <c r="J335" s="8">
        <f t="shared" si="57"/>
        <v>-28.044878128378567</v>
      </c>
    </row>
    <row r="336" spans="1:10" x14ac:dyDescent="0.2">
      <c r="A336" s="8">
        <f t="shared" si="55"/>
        <v>26.583333333333226</v>
      </c>
      <c r="B336" s="9">
        <f t="shared" si="47"/>
        <v>3009.0388955516592</v>
      </c>
      <c r="C336" s="9">
        <f t="shared" si="48"/>
        <v>489.35917125806384</v>
      </c>
      <c r="D336" s="48">
        <f t="shared" si="46"/>
        <v>3009.0388955516592</v>
      </c>
      <c r="E336" s="8">
        <f t="shared" si="49"/>
        <v>19.401603638792263</v>
      </c>
      <c r="F336" s="32">
        <f t="shared" si="51"/>
        <v>-5.5809273808987226E-4</v>
      </c>
      <c r="G336" s="20">
        <f t="shared" si="50"/>
        <v>-0.55809273808987225</v>
      </c>
      <c r="H336" s="1">
        <f t="shared" si="52"/>
        <v>4.8446229579692893E-5</v>
      </c>
      <c r="I336" s="8">
        <f t="shared" si="56"/>
        <v>20.964630874994452</v>
      </c>
      <c r="J336" s="8">
        <f t="shared" si="57"/>
        <v>-27.93512246883326</v>
      </c>
    </row>
    <row r="337" spans="1:10" x14ac:dyDescent="0.2">
      <c r="A337" s="8">
        <f t="shared" si="55"/>
        <v>26.666666666666558</v>
      </c>
      <c r="B337" s="9">
        <f t="shared" si="47"/>
        <v>3015.267466747664</v>
      </c>
      <c r="C337" s="9">
        <f t="shared" si="48"/>
        <v>480.99578782459434</v>
      </c>
      <c r="D337" s="48">
        <f t="shared" ref="D337:D400" si="58">B337</f>
        <v>3015.267466747664</v>
      </c>
      <c r="E337" s="8">
        <f t="shared" si="49"/>
        <v>19.326378117098788</v>
      </c>
      <c r="F337" s="32">
        <f t="shared" si="51"/>
        <v>-5.5611684447871206E-4</v>
      </c>
      <c r="G337" s="20">
        <f t="shared" si="50"/>
        <v>-0.55611684447871201</v>
      </c>
      <c r="H337" s="1">
        <f t="shared" si="52"/>
        <v>4.8265583122948351E-5</v>
      </c>
      <c r="I337" s="8">
        <f t="shared" si="56"/>
        <v>20.559456481113589</v>
      </c>
      <c r="J337" s="8">
        <f t="shared" si="57"/>
        <v>-27.819785625589336</v>
      </c>
    </row>
    <row r="338" spans="1:10" x14ac:dyDescent="0.2">
      <c r="A338" s="8">
        <f t="shared" si="55"/>
        <v>26.74999999999989</v>
      </c>
      <c r="B338" s="9">
        <f t="shared" ref="B338:B400" si="59">B337+((I337+dp_dy*(1+EXP(-(ABS(E337)-displ)/9*sharpness))^(-alpha)/(H337*rho))/H337*SIN(H337*time_step*3600)-J337/H337*COS(H337*time_step*3600)-dp_dy*(1+EXP(-(ABS(E337)-displ)/9*sharpness))^(-alpha)*time_step*3600/(H337*rho)+J337/H337)/1000</f>
        <v>3021.3749669022814</v>
      </c>
      <c r="C338" s="9">
        <f t="shared" ref="C338:C400" si="60">C337+((I337+dp_dy*(1+EXP(-(ABS(E337)-displ)/9*sharpness))^(-alpha)/(H337*rho))/H337*COS(H337*time_step*3600)+J337/H337*SIN(H337*time_step*3600)-(I337+dp_dy*(1+EXP(-(ABS(E337)-displ)/9*sharpness))^(-alpha)/(H337*rho))/H337)/1000</f>
        <v>472.66783171455694</v>
      </c>
      <c r="D338" s="48">
        <f t="shared" si="58"/>
        <v>3021.3749669022814</v>
      </c>
      <c r="E338" s="8">
        <f t="shared" ref="E338:E400" si="61">360*(init_km_from_eq+C338)/(2*PI()*6.37*10^3)</f>
        <v>19.251471250995909</v>
      </c>
      <c r="F338" s="32">
        <f t="shared" si="51"/>
        <v>-5.5415458278561757E-4</v>
      </c>
      <c r="G338" s="20">
        <f t="shared" ref="G338:G400" si="62">F338*10^5/100</f>
        <v>-0.55415458278561758</v>
      </c>
      <c r="H338" s="1">
        <f t="shared" si="52"/>
        <v>4.8085619212867739E-5</v>
      </c>
      <c r="I338" s="8">
        <f t="shared" si="56"/>
        <v>20.157502823240314</v>
      </c>
      <c r="J338" s="8">
        <f t="shared" si="57"/>
        <v>-27.698951744886227</v>
      </c>
    </row>
    <row r="339" spans="1:10" x14ac:dyDescent="0.2">
      <c r="A339" s="8">
        <f t="shared" si="55"/>
        <v>26.833333333333222</v>
      </c>
      <c r="B339" s="9">
        <f t="shared" si="59"/>
        <v>3027.362371315689</v>
      </c>
      <c r="C339" s="9">
        <f t="shared" si="60"/>
        <v>464.37693940993432</v>
      </c>
      <c r="D339" s="48">
        <f t="shared" si="58"/>
        <v>3027.362371315689</v>
      </c>
      <c r="E339" s="8">
        <f t="shared" si="61"/>
        <v>19.176897760030073</v>
      </c>
      <c r="F339" s="32">
        <f t="shared" ref="F339:F350" si="63">dp_dy*(1+EXP(-(ABS(E338)-displ)/9*sharpness))^(-alpha)</f>
        <v>-5.5220626506872377E-4</v>
      </c>
      <c r="G339" s="20">
        <f t="shared" si="62"/>
        <v>-0.55220626506872383</v>
      </c>
      <c r="H339" s="1">
        <f t="shared" ref="H339:H400" si="64">2*7.292*10^(-5)*SIN(E339*PI()/180)</f>
        <v>4.7906374595798518E-5</v>
      </c>
      <c r="I339" s="8">
        <f t="shared" si="56"/>
        <v>19.758830132945334</v>
      </c>
      <c r="J339" s="8">
        <f t="shared" si="57"/>
        <v>-27.572705094781231</v>
      </c>
    </row>
    <row r="340" spans="1:10" x14ac:dyDescent="0.2">
      <c r="A340" s="8">
        <f t="shared" si="55"/>
        <v>26.916666666666554</v>
      </c>
      <c r="B340" s="9">
        <f t="shared" si="59"/>
        <v>3033.2306730087248</v>
      </c>
      <c r="C340" s="9">
        <f t="shared" si="60"/>
        <v>456.12472210132819</v>
      </c>
      <c r="D340" s="48">
        <f t="shared" si="58"/>
        <v>3033.2306730087248</v>
      </c>
      <c r="E340" s="8">
        <f t="shared" si="61"/>
        <v>19.102672136261166</v>
      </c>
      <c r="F340" s="32">
        <f t="shared" si="63"/>
        <v>-5.502721934456024E-4</v>
      </c>
      <c r="G340" s="20">
        <f t="shared" si="62"/>
        <v>-0.55027219344560241</v>
      </c>
      <c r="H340" s="1">
        <f t="shared" si="64"/>
        <v>4.7727885522465602E-5</v>
      </c>
      <c r="I340" s="8">
        <f t="shared" si="56"/>
        <v>19.363496319313317</v>
      </c>
      <c r="J340" s="8">
        <f t="shared" si="57"/>
        <v>-27.441130008844766</v>
      </c>
    </row>
    <row r="341" spans="1:10" x14ac:dyDescent="0.2">
      <c r="A341" s="8">
        <f t="shared" si="55"/>
        <v>26.999999999999886</v>
      </c>
      <c r="B341" s="9">
        <f t="shared" si="59"/>
        <v>3038.9808820312523</v>
      </c>
      <c r="C341" s="9">
        <f t="shared" si="60"/>
        <v>447.9127656765171</v>
      </c>
      <c r="D341" s="48">
        <f t="shared" si="58"/>
        <v>3038.9808820312523</v>
      </c>
      <c r="E341" s="8">
        <f t="shared" si="61"/>
        <v>19.028808644159596</v>
      </c>
      <c r="F341" s="32">
        <f t="shared" si="63"/>
        <v>-5.4835266023528094E-4</v>
      </c>
      <c r="G341" s="20">
        <f t="shared" si="62"/>
        <v>-0.54835266023528095</v>
      </c>
      <c r="H341" s="1">
        <f t="shared" si="64"/>
        <v>4.7550187745260328E-5</v>
      </c>
      <c r="I341" s="8">
        <f t="shared" si="56"/>
        <v>18.971557003154459</v>
      </c>
      <c r="J341" s="8">
        <f t="shared" si="57"/>
        <v>-27.304310831625752</v>
      </c>
    </row>
    <row r="342" spans="1:10" x14ac:dyDescent="0.2">
      <c r="A342" s="8">
        <f t="shared" si="55"/>
        <v>27.083333333333218</v>
      </c>
      <c r="B342" s="9">
        <f t="shared" si="59"/>
        <v>3044.6140247809517</v>
      </c>
      <c r="C342" s="9">
        <f t="shared" si="60"/>
        <v>439.74263072510894</v>
      </c>
      <c r="D342" s="48">
        <f t="shared" si="58"/>
        <v>3044.6140247809517</v>
      </c>
      <c r="E342" s="8">
        <f t="shared" si="61"/>
        <v>18.955321320648132</v>
      </c>
      <c r="F342" s="32">
        <f t="shared" si="63"/>
        <v>-5.464479481046339E-4</v>
      </c>
      <c r="G342" s="20">
        <f t="shared" si="62"/>
        <v>-0.54644794810463393</v>
      </c>
      <c r="H342" s="1">
        <f t="shared" si="64"/>
        <v>4.7373316515893676E-5</v>
      </c>
      <c r="I342" s="8">
        <f t="shared" si="56"/>
        <v>18.583065552310888</v>
      </c>
      <c r="J342" s="8">
        <f t="shared" si="57"/>
        <v>-27.162331865891339</v>
      </c>
    </row>
    <row r="343" spans="1:10" x14ac:dyDescent="0.2">
      <c r="A343" s="8">
        <f t="shared" si="55"/>
        <v>27.166666666666551</v>
      </c>
      <c r="B343" s="9">
        <f t="shared" si="59"/>
        <v>3050.1311433328588</v>
      </c>
      <c r="C343" s="9">
        <f t="shared" si="60"/>
        <v>431.61585255875502</v>
      </c>
      <c r="D343" s="48">
        <f t="shared" si="58"/>
        <v>3050.1311433328588</v>
      </c>
      <c r="E343" s="8">
        <f t="shared" si="61"/>
        <v>18.882223975283747</v>
      </c>
      <c r="F343" s="32">
        <f t="shared" si="63"/>
        <v>-5.4455833021881019E-4</v>
      </c>
      <c r="G343" s="20">
        <f t="shared" si="62"/>
        <v>-0.54455833021881017</v>
      </c>
      <c r="H343" s="1">
        <f t="shared" si="64"/>
        <v>4.7197306583405482E-5</v>
      </c>
      <c r="I343" s="8">
        <f t="shared" si="56"/>
        <v>18.19807311798175</v>
      </c>
      <c r="J343" s="8">
        <f t="shared" si="57"/>
        <v>-27.015277321642429</v>
      </c>
    </row>
    <row r="344" spans="1:10" x14ac:dyDescent="0.2">
      <c r="A344" s="8">
        <f t="shared" si="55"/>
        <v>27.249999999999883</v>
      </c>
      <c r="B344" s="9">
        <f t="shared" si="59"/>
        <v>3055.5332947799429</v>
      </c>
      <c r="C344" s="9">
        <f t="shared" si="60"/>
        <v>423.53394124639345</v>
      </c>
      <c r="D344" s="48">
        <f t="shared" si="58"/>
        <v>3055.5332947799429</v>
      </c>
      <c r="E344" s="8">
        <f t="shared" si="61"/>
        <v>18.809530190574584</v>
      </c>
      <c r="F344" s="32">
        <f t="shared" si="63"/>
        <v>-5.426840703953614E-4</v>
      </c>
      <c r="G344" s="20">
        <f t="shared" si="62"/>
        <v>-0.54268407039536148</v>
      </c>
      <c r="H344" s="1">
        <f t="shared" si="64"/>
        <v>4.7022192192520333E-5</v>
      </c>
      <c r="I344" s="8">
        <f t="shared" si="56"/>
        <v>17.816628671992326</v>
      </c>
      <c r="J344" s="8">
        <f t="shared" si="57"/>
        <v>-26.863231266903934</v>
      </c>
    </row>
    <row r="345" spans="1:10" x14ac:dyDescent="0.2">
      <c r="A345" s="8">
        <f t="shared" si="55"/>
        <v>27.333333333333215</v>
      </c>
      <c r="B345" s="9">
        <f t="shared" si="59"/>
        <v>3060.8215505850003</v>
      </c>
      <c r="C345" s="9">
        <f t="shared" si="60"/>
        <v>415.49838166398962</v>
      </c>
      <c r="D345" s="48">
        <f t="shared" si="58"/>
        <v>3060.8215505850003</v>
      </c>
      <c r="E345" s="8">
        <f t="shared" si="61"/>
        <v>18.737253322427389</v>
      </c>
      <c r="F345" s="32">
        <f t="shared" si="63"/>
        <v>-5.4082542326174747E-4</v>
      </c>
      <c r="G345" s="20">
        <f t="shared" si="62"/>
        <v>-0.54082542326174743</v>
      </c>
      <c r="H345" s="1">
        <f t="shared" si="64"/>
        <v>4.6848007082341904E-5</v>
      </c>
      <c r="I345" s="8">
        <f t="shared" si="56"/>
        <v>17.438779044934083</v>
      </c>
      <c r="J345" s="8">
        <f t="shared" si="57"/>
        <v>-26.706277580286237</v>
      </c>
    </row>
    <row r="346" spans="1:10" x14ac:dyDescent="0.2">
      <c r="A346" s="8">
        <f t="shared" si="55"/>
        <v>27.416666666666547</v>
      </c>
      <c r="B346" s="9">
        <f t="shared" si="59"/>
        <v>3065.9969959441064</v>
      </c>
      <c r="C346" s="9">
        <f t="shared" si="60"/>
        <v>407.51063355824351</v>
      </c>
      <c r="D346" s="48">
        <f t="shared" si="58"/>
        <v>3065.9969959441064</v>
      </c>
      <c r="E346" s="8">
        <f t="shared" si="61"/>
        <v>18.665406500720504</v>
      </c>
      <c r="F346" s="32">
        <f t="shared" si="63"/>
        <v>-5.3898263441590829E-4</v>
      </c>
      <c r="G346" s="20">
        <f t="shared" si="62"/>
        <v>-0.53898263441590832</v>
      </c>
      <c r="H346" s="1">
        <f t="shared" si="64"/>
        <v>4.6674784485376169E-5</v>
      </c>
      <c r="I346" s="8">
        <f t="shared" si="56"/>
        <v>17.064568965104126</v>
      </c>
      <c r="J346" s="8">
        <f t="shared" si="57"/>
        <v>-26.544499905311984</v>
      </c>
    </row>
    <row r="347" spans="1:10" x14ac:dyDescent="0.2">
      <c r="A347" s="8">
        <f t="shared" si="55"/>
        <v>27.499999999999879</v>
      </c>
      <c r="B347" s="9">
        <f t="shared" si="59"/>
        <v>3071.0607291618649</v>
      </c>
      <c r="C347" s="9">
        <f t="shared" si="60"/>
        <v>399.57213162373534</v>
      </c>
      <c r="D347" s="48">
        <f t="shared" si="58"/>
        <v>3071.0607291618649</v>
      </c>
      <c r="E347" s="8">
        <f t="shared" si="61"/>
        <v>18.594002629997778</v>
      </c>
      <c r="F347" s="32">
        <f t="shared" si="63"/>
        <v>-5.3715594058959036E-4</v>
      </c>
      <c r="G347" s="20">
        <f t="shared" si="62"/>
        <v>-0.53715594058959037</v>
      </c>
      <c r="H347" s="1">
        <f t="shared" si="64"/>
        <v>4.650255712687468E-5</v>
      </c>
      <c r="I347" s="8">
        <f t="shared" si="56"/>
        <v>16.694041098174218</v>
      </c>
      <c r="J347" s="8">
        <f t="shared" si="57"/>
        <v>-26.377981606500107</v>
      </c>
    </row>
    <row r="348" spans="1:10" x14ac:dyDescent="0.2">
      <c r="A348" s="8">
        <f t="shared" si="55"/>
        <v>27.583333333333211</v>
      </c>
      <c r="B348" s="9">
        <f t="shared" si="59"/>
        <v>3076.0138610386548</v>
      </c>
      <c r="C348" s="9">
        <f t="shared" si="60"/>
        <v>391.6842855929836</v>
      </c>
      <c r="D348" s="48">
        <f t="shared" si="58"/>
        <v>3076.0138610386548</v>
      </c>
      <c r="E348" s="8">
        <f t="shared" si="61"/>
        <v>18.523054390278613</v>
      </c>
      <c r="F348" s="32">
        <f t="shared" si="63"/>
        <v>-5.353455698141336E-4</v>
      </c>
      <c r="G348" s="20">
        <f t="shared" si="62"/>
        <v>-0.53534556981413361</v>
      </c>
      <c r="H348" s="1">
        <f t="shared" si="64"/>
        <v>4.6331357224488631E-5</v>
      </c>
      <c r="I348" s="8">
        <f t="shared" si="56"/>
        <v>16.327236087521193</v>
      </c>
      <c r="J348" s="8">
        <f t="shared" si="57"/>
        <v>-26.206805727196869</v>
      </c>
    </row>
    <row r="349" spans="1:10" x14ac:dyDescent="0.2">
      <c r="A349" s="8">
        <f t="shared" si="55"/>
        <v>27.666666666666544</v>
      </c>
      <c r="B349" s="9">
        <f t="shared" si="59"/>
        <v>3080.8575142700688</v>
      </c>
      <c r="C349" s="9">
        <f t="shared" si="60"/>
        <v>383.84848033889358</v>
      </c>
      <c r="D349" s="48">
        <f t="shared" si="58"/>
        <v>3080.8575142700688</v>
      </c>
      <c r="E349" s="8">
        <f t="shared" si="61"/>
        <v>18.452574237979427</v>
      </c>
      <c r="F349" s="32">
        <f t="shared" si="63"/>
        <v>-5.3355174158842983E-4</v>
      </c>
      <c r="G349" s="20">
        <f t="shared" si="62"/>
        <v>-0.53355174158842988</v>
      </c>
      <c r="H349" s="1">
        <f t="shared" si="64"/>
        <v>4.6161216488224138E-5</v>
      </c>
      <c r="I349" s="8">
        <f t="shared" si="56"/>
        <v>15.964192595152426</v>
      </c>
      <c r="J349" s="8">
        <f t="shared" si="57"/>
        <v>-26.03105494914173</v>
      </c>
    </row>
    <row r="350" spans="1:10" x14ac:dyDescent="0.2">
      <c r="A350" s="8">
        <f t="shared" si="55"/>
        <v>27.749999999999876</v>
      </c>
      <c r="B350" s="9">
        <f t="shared" si="59"/>
        <v>3085.5928228587086</v>
      </c>
      <c r="C350" s="9">
        <f t="shared" si="60"/>
        <v>376.06607598907777</v>
      </c>
      <c r="D350" s="48">
        <f t="shared" si="58"/>
        <v>3085.5928228587086</v>
      </c>
      <c r="E350" s="8">
        <f t="shared" si="61"/>
        <v>18.382574406941956</v>
      </c>
      <c r="F350" s="32">
        <f t="shared" si="63"/>
        <v>-5.317746670487739E-4</v>
      </c>
      <c r="G350" s="20">
        <f t="shared" si="62"/>
        <v>-0.53177466704877385</v>
      </c>
      <c r="H350" s="1">
        <f t="shared" si="64"/>
        <v>4.5992166120689832E-5</v>
      </c>
      <c r="I350" s="8">
        <f t="shared" si="56"/>
        <v>15.604947343161683</v>
      </c>
      <c r="J350" s="8">
        <f t="shared" si="57"/>
        <v>-25.850811553753896</v>
      </c>
    </row>
    <row r="351" spans="1:10" x14ac:dyDescent="0.2">
      <c r="A351" s="8">
        <f t="shared" si="55"/>
        <v>27.833333333333208</v>
      </c>
      <c r="B351" s="9">
        <f t="shared" si="59"/>
        <v>3090.2209315384898</v>
      </c>
      <c r="C351" s="9">
        <f t="shared" si="60"/>
        <v>368.33840805153437</v>
      </c>
      <c r="D351" s="48">
        <f t="shared" si="58"/>
        <v>3090.2209315384898</v>
      </c>
      <c r="E351" s="8">
        <f t="shared" si="61"/>
        <v>18.313066909563652</v>
      </c>
      <c r="F351" s="32">
        <f t="shared" ref="F351:F400" si="65">dp_dy*(1+EXP(-(ABS(E350)-displ)/9*sharpness))^(-alpha)</f>
        <v>-5.3001454914033692E-4</v>
      </c>
      <c r="G351" s="20">
        <f t="shared" si="62"/>
        <v>-0.53001454914033697</v>
      </c>
      <c r="H351" s="1">
        <f t="shared" si="64"/>
        <v>4.5824236817626802E-5</v>
      </c>
      <c r="I351" s="8">
        <f t="shared" ref="I351:I400" si="66">(I350+dp_dy*(1+EXP(-(ABS(E350)-displ)/9*sharpness))^(-alpha)/(H350*rho))*COS(H350*time_step*3600)+J350*SIN(H350*time_step*3600)-dp_dy*(1+EXP(-(ABS(E350)-displ)/9*sharpness))^(-alpha)/(H350*rho)</f>
        <v>15.249535155652659</v>
      </c>
      <c r="J351" s="8">
        <f t="shared" ref="J351:J400" si="67">-(I350+dp_dy*(1+EXP(-(ABS(E350)-displ)/9*sharpness))^(-alpha)/(H350*rho))*SIN(H350*time_step*3600)+J350*COS(H350*time_step*3600)</f>
        <v>-25.666157385123739</v>
      </c>
    </row>
    <row r="352" spans="1:10" x14ac:dyDescent="0.2">
      <c r="A352" s="8">
        <f t="shared" si="55"/>
        <v>27.91666666666654</v>
      </c>
      <c r="B352" s="9">
        <f t="shared" si="59"/>
        <v>3094.7429952115845</v>
      </c>
      <c r="C352" s="9">
        <f t="shared" si="60"/>
        <v>360.66678755117476</v>
      </c>
      <c r="D352" s="48">
        <f t="shared" si="58"/>
        <v>3094.7429952115845</v>
      </c>
      <c r="E352" s="8">
        <f t="shared" si="61"/>
        <v>18.244063538025717</v>
      </c>
      <c r="F352" s="32">
        <f t="shared" si="65"/>
        <v>-5.2827158279000047E-4</v>
      </c>
      <c r="G352" s="20">
        <f t="shared" si="62"/>
        <v>-0.52827158279000042</v>
      </c>
      <c r="H352" s="1">
        <f t="shared" si="64"/>
        <v>4.5657458768711774E-5</v>
      </c>
      <c r="I352" s="8">
        <f t="shared" si="66"/>
        <v>14.897989001069217</v>
      </c>
      <c r="J352" s="8">
        <f t="shared" si="67"/>
        <v>-25.477173814691511</v>
      </c>
    </row>
    <row r="353" spans="1:10" x14ac:dyDescent="0.2">
      <c r="A353" s="8">
        <f t="shared" si="55"/>
        <v>27.999999999999872</v>
      </c>
      <c r="B353" s="9">
        <f t="shared" si="59"/>
        <v>3099.1601783981168</v>
      </c>
      <c r="C353" s="9">
        <f t="shared" si="60"/>
        <v>353.05250117669715</v>
      </c>
      <c r="D353" s="48">
        <f t="shared" si="58"/>
        <v>3099.1601783981168</v>
      </c>
      <c r="E353" s="8">
        <f t="shared" si="61"/>
        <v>18.175575865614171</v>
      </c>
      <c r="F353" s="32">
        <f t="shared" si="65"/>
        <v>-5.2654595508030532E-4</v>
      </c>
      <c r="G353" s="20">
        <f t="shared" si="62"/>
        <v>-0.52654595508030533</v>
      </c>
      <c r="H353" s="1">
        <f t="shared" si="64"/>
        <v>4.5491861658624011E-5</v>
      </c>
      <c r="I353" s="8">
        <f t="shared" si="66"/>
        <v>14.55034003487334</v>
      </c>
      <c r="J353" s="8">
        <f t="shared" si="67"/>
        <v>-25.283941707594224</v>
      </c>
    </row>
    <row r="354" spans="1:10" x14ac:dyDescent="0.2">
      <c r="A354" s="8">
        <f t="shared" si="55"/>
        <v>28.083333333333204</v>
      </c>
      <c r="B354" s="9">
        <f t="shared" si="59"/>
        <v>3103.4736546987065</v>
      </c>
      <c r="C354" s="9">
        <f t="shared" si="60"/>
        <v>345.49681143730851</v>
      </c>
      <c r="D354" s="48">
        <f t="shared" si="58"/>
        <v>3103.4736546987065</v>
      </c>
      <c r="E354" s="8">
        <f t="shared" si="61"/>
        <v>18.107615248129513</v>
      </c>
      <c r="F354" s="32">
        <f t="shared" si="65"/>
        <v>-5.2483784542426521E-4</v>
      </c>
      <c r="G354" s="20">
        <f t="shared" si="62"/>
        <v>-0.52483784542426515</v>
      </c>
      <c r="H354" s="1">
        <f t="shared" si="64"/>
        <v>4.5327474668366246E-5</v>
      </c>
      <c r="I354" s="8">
        <f t="shared" si="66"/>
        <v>14.206617642513587</v>
      </c>
      <c r="J354" s="8">
        <f t="shared" si="67"/>
        <v>-25.086541390660205</v>
      </c>
    </row>
    <row r="355" spans="1:10" x14ac:dyDescent="0.2">
      <c r="A355" s="8">
        <f t="shared" si="55"/>
        <v>28.166666666666536</v>
      </c>
      <c r="B355" s="9">
        <f t="shared" si="59"/>
        <v>3107.6846062699387</v>
      </c>
      <c r="C355" s="9">
        <f t="shared" si="60"/>
        <v>338.00095682880419</v>
      </c>
      <c r="D355" s="48">
        <f t="shared" si="58"/>
        <v>3107.6846062699387</v>
      </c>
      <c r="E355" s="8">
        <f t="shared" si="61"/>
        <v>18.040192825380537</v>
      </c>
      <c r="F355" s="32">
        <f t="shared" si="65"/>
        <v>-5.2314742574082276E-4</v>
      </c>
      <c r="G355" s="20">
        <f t="shared" si="62"/>
        <v>-0.52314742574082274</v>
      </c>
      <c r="H355" s="1">
        <f t="shared" si="64"/>
        <v>4.5164326476830288E-5</v>
      </c>
      <c r="I355" s="8">
        <f t="shared" si="66"/>
        <v>13.866849482628847</v>
      </c>
      <c r="J355" s="8">
        <f t="shared" si="67"/>
        <v>-24.885052622029338</v>
      </c>
    </row>
    <row r="356" spans="1:10" x14ac:dyDescent="0.2">
      <c r="A356" s="8">
        <f t="shared" si="55"/>
        <v>28.249999999999869</v>
      </c>
      <c r="B356" s="9">
        <f t="shared" si="59"/>
        <v>3111.7942233128242</v>
      </c>
      <c r="C356" s="9">
        <f t="shared" si="60"/>
        <v>330.56615200852013</v>
      </c>
      <c r="D356" s="48">
        <f t="shared" si="58"/>
        <v>3111.7942233128242</v>
      </c>
      <c r="E356" s="8">
        <f t="shared" si="61"/>
        <v>17.973319522757961</v>
      </c>
      <c r="F356" s="32">
        <f t="shared" si="65"/>
        <v>-5.2147486063071574E-4</v>
      </c>
      <c r="G356" s="20">
        <f t="shared" si="62"/>
        <v>-0.5214748606307158</v>
      </c>
      <c r="H356" s="1">
        <f t="shared" si="64"/>
        <v>4.5002445262597877E-5</v>
      </c>
      <c r="I356" s="8">
        <f t="shared" si="66"/>
        <v>13.531061530434025</v>
      </c>
      <c r="J356" s="8">
        <f t="shared" si="67"/>
        <v>-24.67955456237593</v>
      </c>
    </row>
    <row r="357" spans="1:10" x14ac:dyDescent="0.2">
      <c r="A357" s="8">
        <f t="shared" si="55"/>
        <v>28.333333333333201</v>
      </c>
      <c r="B357" s="9">
        <f t="shared" si="59"/>
        <v>3115.8037035742941</v>
      </c>
      <c r="C357" s="9">
        <f t="shared" si="60"/>
        <v>323.19358797868176</v>
      </c>
      <c r="D357" s="48">
        <f t="shared" si="58"/>
        <v>3115.8037035742941</v>
      </c>
      <c r="E357" s="8">
        <f t="shared" si="61"/>
        <v>17.907006052883599</v>
      </c>
      <c r="F357" s="32">
        <f t="shared" si="65"/>
        <v>-5.1982030755254717E-4</v>
      </c>
      <c r="G357" s="20">
        <f t="shared" si="62"/>
        <v>-0.51982030755254716</v>
      </c>
      <c r="H357" s="1">
        <f t="shared" si="64"/>
        <v>4.4841858705967193E-5</v>
      </c>
      <c r="I357" s="8">
        <f t="shared" si="66"/>
        <v>13.199278121236226</v>
      </c>
      <c r="J357" s="8">
        <f t="shared" si="67"/>
        <v>-24.47012574770979</v>
      </c>
    </row>
    <row r="358" spans="1:10" x14ac:dyDescent="0.2">
      <c r="A358" s="8">
        <f t="shared" si="55"/>
        <v>28.416666666666533</v>
      </c>
      <c r="B358" s="9">
        <f t="shared" si="59"/>
        <v>3119.7142518617643</v>
      </c>
      <c r="C358" s="9">
        <f t="shared" si="60"/>
        <v>315.88443227767868</v>
      </c>
      <c r="D358" s="48">
        <f t="shared" si="58"/>
        <v>3119.7142518617643</v>
      </c>
      <c r="E358" s="8">
        <f t="shared" si="61"/>
        <v>17.841262917330781</v>
      </c>
      <c r="F358" s="32">
        <f t="shared" si="65"/>
        <v>-5.1818391699885193E-4</v>
      </c>
      <c r="G358" s="20">
        <f t="shared" si="62"/>
        <v>-0.51818391699885191</v>
      </c>
      <c r="H358" s="1">
        <f t="shared" si="64"/>
        <v>4.4682593991195718E-5</v>
      </c>
      <c r="I358" s="8">
        <f t="shared" si="66"/>
        <v>12.871521994031934</v>
      </c>
      <c r="J358" s="8">
        <f t="shared" si="67"/>
        <v>-24.256844063730256</v>
      </c>
    </row>
    <row r="359" spans="1:10" x14ac:dyDescent="0.2">
      <c r="A359" s="8">
        <f t="shared" si="55"/>
        <v>28.499999999999865</v>
      </c>
      <c r="B359" s="9">
        <f t="shared" si="59"/>
        <v>3123.5270795707838</v>
      </c>
      <c r="C359" s="9">
        <f t="shared" si="60"/>
        <v>308.63982917880401</v>
      </c>
      <c r="D359" s="48">
        <f t="shared" si="58"/>
        <v>3123.5270795707838</v>
      </c>
      <c r="E359" s="8">
        <f t="shared" si="61"/>
        <v>17.776100408411953</v>
      </c>
      <c r="F359" s="32">
        <f t="shared" si="65"/>
        <v>-5.1656583267196444E-4</v>
      </c>
      <c r="G359" s="20">
        <f t="shared" si="62"/>
        <v>-0.51656583267196443</v>
      </c>
      <c r="H359" s="1">
        <f t="shared" si="64"/>
        <v>4.4524677808950069E-5</v>
      </c>
      <c r="I359" s="8">
        <f t="shared" si="66"/>
        <v>12.547814335137559</v>
      </c>
      <c r="J359" s="8">
        <f t="shared" si="67"/>
        <v>-24.039786721706779</v>
      </c>
    </row>
    <row r="360" spans="1:10" x14ac:dyDescent="0.2">
      <c r="A360" s="8">
        <f t="shared" si="55"/>
        <v>28.583333333333197</v>
      </c>
      <c r="B360" s="9">
        <f t="shared" si="59"/>
        <v>3127.243404225771</v>
      </c>
      <c r="C360" s="9">
        <f t="shared" si="60"/>
        <v>301.46089989600415</v>
      </c>
      <c r="D360" s="48">
        <f t="shared" si="58"/>
        <v>3127.243404225771</v>
      </c>
      <c r="E360" s="8">
        <f t="shared" si="61"/>
        <v>17.71152861102933</v>
      </c>
      <c r="F360" s="32">
        <f t="shared" si="65"/>
        <v>-5.1496619165950354E-4</v>
      </c>
      <c r="G360" s="20">
        <f t="shared" si="62"/>
        <v>-0.51496619165950352</v>
      </c>
      <c r="H360" s="1">
        <f t="shared" si="64"/>
        <v>4.4368136358953527E-5</v>
      </c>
      <c r="I360" s="8">
        <f t="shared" si="66"/>
        <v>12.228174821807659</v>
      </c>
      <c r="J360" s="8">
        <f t="shared" si="67"/>
        <v>-23.819030235858904</v>
      </c>
    </row>
    <row r="361" spans="1:10" x14ac:dyDescent="0.2">
      <c r="A361" s="8">
        <f t="shared" si="55"/>
        <v>28.666666666666529</v>
      </c>
      <c r="B361" s="9">
        <f t="shared" si="59"/>
        <v>3130.8644490338284</v>
      </c>
      <c r="C361" s="9">
        <f t="shared" si="60"/>
        <v>294.34874279619316</v>
      </c>
      <c r="D361" s="48">
        <f t="shared" si="58"/>
        <v>3130.8644490338284</v>
      </c>
      <c r="E361" s="8">
        <f t="shared" si="61"/>
        <v>17.647557404584564</v>
      </c>
      <c r="F361" s="32">
        <f t="shared" si="65"/>
        <v>-5.1338512460929564E-4</v>
      </c>
      <c r="G361" s="20">
        <f t="shared" si="62"/>
        <v>-0.51338512460929564</v>
      </c>
      <c r="H361" s="1">
        <f t="shared" si="64"/>
        <v>4.4212995352821923E-5</v>
      </c>
      <c r="I361" s="8">
        <f t="shared" si="66"/>
        <v>11.912621665796948</v>
      </c>
      <c r="J361" s="8">
        <f t="shared" si="67"/>
        <v>-23.594650402207698</v>
      </c>
    </row>
    <row r="362" spans="1:10" x14ac:dyDescent="0.2">
      <c r="A362" s="8">
        <f t="shared" ref="A362:A400" si="68">A361+time_step</f>
        <v>28.749999999999861</v>
      </c>
      <c r="B362" s="9">
        <f t="shared" si="59"/>
        <v>3134.391442451612</v>
      </c>
      <c r="C362" s="9">
        <f t="shared" si="60"/>
        <v>287.30443361769522</v>
      </c>
      <c r="D362" s="48">
        <f t="shared" si="58"/>
        <v>3134.391442451612</v>
      </c>
      <c r="E362" s="8">
        <f t="shared" si="61"/>
        <v>17.584196464943556</v>
      </c>
      <c r="F362" s="32">
        <f t="shared" si="65"/>
        <v>-5.1182275590356836E-4</v>
      </c>
      <c r="G362" s="20">
        <f t="shared" si="62"/>
        <v>-0.5118227559035684</v>
      </c>
      <c r="H362" s="1">
        <f t="shared" si="64"/>
        <v>4.4059280017078954E-5</v>
      </c>
      <c r="I362" s="8">
        <f t="shared" si="66"/>
        <v>11.601171656824178</v>
      </c>
      <c r="J362" s="8">
        <f t="shared" si="67"/>
        <v>-23.366722278869926</v>
      </c>
    </row>
    <row r="363" spans="1:10" x14ac:dyDescent="0.2">
      <c r="A363" s="8">
        <f t="shared" si="68"/>
        <v>28.833333333333194</v>
      </c>
      <c r="B363" s="9">
        <f t="shared" si="59"/>
        <v>3137.8256177652192</v>
      </c>
      <c r="C363" s="9">
        <f t="shared" si="60"/>
        <v>280.32902569438579</v>
      </c>
      <c r="D363" s="48">
        <f t="shared" si="58"/>
        <v>3137.8256177652192</v>
      </c>
      <c r="E363" s="8">
        <f t="shared" si="61"/>
        <v>17.521455266452545</v>
      </c>
      <c r="F363" s="32">
        <f t="shared" si="65"/>
        <v>-5.1027920383225661E-4</v>
      </c>
      <c r="G363" s="20">
        <f t="shared" si="62"/>
        <v>-0.51027920383225667</v>
      </c>
      <c r="H363" s="1">
        <f t="shared" si="64"/>
        <v>4.390701509634175E-5</v>
      </c>
      <c r="I363" s="8">
        <f t="shared" si="66"/>
        <v>11.293840205897737</v>
      </c>
      <c r="J363" s="8">
        <f t="shared" si="67"/>
        <v>-23.135320167765709</v>
      </c>
    </row>
    <row r="364" spans="1:10" x14ac:dyDescent="0.2">
      <c r="A364" s="8">
        <f t="shared" si="68"/>
        <v>28.916666666666526</v>
      </c>
      <c r="B364" s="9">
        <f t="shared" si="59"/>
        <v>3141.1682126830501</v>
      </c>
      <c r="C364" s="9">
        <f t="shared" si="60"/>
        <v>273.42355018511279</v>
      </c>
      <c r="D364" s="48">
        <f t="shared" si="58"/>
        <v>3141.1682126830501</v>
      </c>
      <c r="E364" s="8">
        <f t="shared" si="61"/>
        <v>17.459343084001635</v>
      </c>
      <c r="F364" s="32">
        <f t="shared" si="65"/>
        <v>-5.0875458076526752E-4</v>
      </c>
      <c r="G364" s="20">
        <f t="shared" si="62"/>
        <v>-0.50875458076526758</v>
      </c>
      <c r="H364" s="1">
        <f t="shared" si="64"/>
        <v>4.3756224856667539E-5</v>
      </c>
      <c r="I364" s="8">
        <f t="shared" si="66"/>
        <v>10.99064138846467</v>
      </c>
      <c r="J364" s="8">
        <f t="shared" si="67"/>
        <v>-22.900517597709914</v>
      </c>
    </row>
    <row r="365" spans="1:10" x14ac:dyDescent="0.2">
      <c r="A365" s="8">
        <f t="shared" si="68"/>
        <v>28.999999999999858</v>
      </c>
      <c r="B365" s="9">
        <f t="shared" si="59"/>
        <v>3144.4204689415787</v>
      </c>
      <c r="C365" s="9">
        <f t="shared" si="60"/>
        <v>266.58901630798698</v>
      </c>
      <c r="D365" s="48">
        <f t="shared" si="58"/>
        <v>3144.4204689415787</v>
      </c>
      <c r="E365" s="8">
        <f t="shared" si="61"/>
        <v>17.397868995132171</v>
      </c>
      <c r="F365" s="32">
        <f t="shared" si="65"/>
        <v>-5.0724899332356356E-4</v>
      </c>
      <c r="G365" s="20">
        <f t="shared" si="62"/>
        <v>-0.50724899332356355</v>
      </c>
      <c r="H365" s="1">
        <f t="shared" si="64"/>
        <v>4.3606933089053156E-5</v>
      </c>
      <c r="I365" s="8">
        <f t="shared" si="66"/>
        <v>10.69158798734664</v>
      </c>
      <c r="J365" s="8">
        <f t="shared" si="67"/>
        <v>-22.662387308856928</v>
      </c>
    </row>
    <row r="366" spans="1:10" x14ac:dyDescent="0.2">
      <c r="A366" s="8">
        <f t="shared" si="68"/>
        <v>29.08333333333319</v>
      </c>
      <c r="B366" s="9">
        <f t="shared" si="59"/>
        <v>3147.5836319239729</v>
      </c>
      <c r="C366" s="9">
        <f t="shared" si="60"/>
        <v>259.82641157913923</v>
      </c>
      <c r="D366" s="48">
        <f t="shared" si="58"/>
        <v>3147.5836319239729</v>
      </c>
      <c r="E366" s="8">
        <f t="shared" si="61"/>
        <v>17.337041882184259</v>
      </c>
      <c r="F366" s="32">
        <f t="shared" si="65"/>
        <v>-5.0576254254892971E-4</v>
      </c>
      <c r="G366" s="20">
        <f t="shared" si="62"/>
        <v>-0.50576254254892972</v>
      </c>
      <c r="H366" s="1">
        <f t="shared" si="64"/>
        <v>4.3459163113077771E-5</v>
      </c>
      <c r="I366" s="8">
        <f t="shared" si="66"/>
        <v>10.396691535428065</v>
      </c>
      <c r="J366" s="8">
        <f t="shared" si="67"/>
        <v>-22.421001238468275</v>
      </c>
    </row>
    <row r="367" spans="1:10" x14ac:dyDescent="0.2">
      <c r="A367" s="8">
        <f t="shared" si="68"/>
        <v>29.166666666666522</v>
      </c>
      <c r="B367" s="9">
        <f t="shared" si="59"/>
        <v>3150.6589502914762</v>
      </c>
      <c r="C367" s="9">
        <f t="shared" si="60"/>
        <v>253.1367020555542</v>
      </c>
      <c r="D367" s="48">
        <f t="shared" si="58"/>
        <v>3150.6589502914762</v>
      </c>
      <c r="E367" s="8">
        <f t="shared" si="61"/>
        <v>17.27687043448098</v>
      </c>
      <c r="F367" s="32">
        <f t="shared" si="65"/>
        <v>-5.0429532407229296E-4</v>
      </c>
      <c r="G367" s="20">
        <f t="shared" si="62"/>
        <v>-0.50429532407229294</v>
      </c>
      <c r="H367" s="1">
        <f t="shared" si="64"/>
        <v>4.3312937780681276E-5</v>
      </c>
      <c r="I367" s="8">
        <f t="shared" si="66"/>
        <v>10.105962358063472</v>
      </c>
      <c r="J367" s="8">
        <f t="shared" si="67"/>
        <v>-22.176430507972029</v>
      </c>
    </row>
    <row r="368" spans="1:10" x14ac:dyDescent="0.2">
      <c r="A368" s="8">
        <f t="shared" si="68"/>
        <v>29.249999999999854</v>
      </c>
      <c r="B368" s="9">
        <f t="shared" si="59"/>
        <v>3153.6476756274665</v>
      </c>
      <c r="C368" s="9">
        <f t="shared" si="60"/>
        <v>246.52083258159564</v>
      </c>
      <c r="D368" s="48">
        <f t="shared" si="58"/>
        <v>3153.6476756274665</v>
      </c>
      <c r="E368" s="8">
        <f t="shared" si="61"/>
        <v>17.217363150545776</v>
      </c>
      <c r="F368" s="32">
        <f t="shared" si="65"/>
        <v>-5.0284742828048481E-4</v>
      </c>
      <c r="G368" s="20">
        <f t="shared" si="62"/>
        <v>-0.50284742828048479</v>
      </c>
      <c r="H368" s="1">
        <f t="shared" si="64"/>
        <v>4.3168279480068731E-5</v>
      </c>
      <c r="I368" s="8">
        <f t="shared" si="66"/>
        <v>9.8194096151727948</v>
      </c>
      <c r="J368" s="8">
        <f t="shared" si="67"/>
        <v>-21.928745411282954</v>
      </c>
    </row>
    <row r="369" spans="1:10" x14ac:dyDescent="0.2">
      <c r="A369" s="8">
        <f t="shared" si="68"/>
        <v>29.333333333333186</v>
      </c>
      <c r="B369" s="9">
        <f t="shared" si="59"/>
        <v>3156.5510620940922</v>
      </c>
      <c r="C369" s="9">
        <f t="shared" si="60"/>
        <v>239.97972703885119</v>
      </c>
      <c r="D369" s="48">
        <f t="shared" si="58"/>
        <v>3156.5510620940922</v>
      </c>
      <c r="E369" s="8">
        <f t="shared" si="61"/>
        <v>17.158528340349715</v>
      </c>
      <c r="F369" s="32">
        <f t="shared" si="65"/>
        <v>-5.0141894048132531E-4</v>
      </c>
      <c r="G369" s="20">
        <f t="shared" si="62"/>
        <v>-0.50141894048132529</v>
      </c>
      <c r="H369" s="1">
        <f t="shared" si="64"/>
        <v>4.3025210139733436E-5</v>
      </c>
      <c r="I369" s="8">
        <f t="shared" si="66"/>
        <v>9.5370413429949785</v>
      </c>
      <c r="J369" s="8">
        <f t="shared" si="67"/>
        <v>-21.678015404351903</v>
      </c>
    </row>
    <row r="370" spans="1:10" x14ac:dyDescent="0.2">
      <c r="A370" s="8">
        <f t="shared" si="68"/>
        <v>29.416666666666519</v>
      </c>
      <c r="B370" s="9">
        <f t="shared" si="59"/>
        <v>3159.3703661013806</v>
      </c>
      <c r="C370" s="9">
        <f t="shared" si="60"/>
        <v>233.51428859893227</v>
      </c>
      <c r="D370" s="48">
        <f t="shared" si="58"/>
        <v>3159.3703661013806</v>
      </c>
      <c r="E370" s="8">
        <f t="shared" si="61"/>
        <v>17.100374127585351</v>
      </c>
      <c r="F370" s="32">
        <f t="shared" si="65"/>
        <v>-5.0000994106693113E-4</v>
      </c>
      <c r="G370" s="20">
        <f t="shared" si="62"/>
        <v>-0.50000994106693109</v>
      </c>
      <c r="H370" s="1">
        <f t="shared" si="64"/>
        <v>4.2883751232589877E-5</v>
      </c>
      <c r="I370" s="8">
        <f t="shared" si="66"/>
        <v>9.2588644954719577</v>
      </c>
      <c r="J370" s="8">
        <f t="shared" si="67"/>
        <v>-21.424309095913085</v>
      </c>
    </row>
    <row r="371" spans="1:10" x14ac:dyDescent="0.2">
      <c r="A371" s="8">
        <f t="shared" si="68"/>
        <v>29.499999999999851</v>
      </c>
      <c r="B371" s="9">
        <f t="shared" si="59"/>
        <v>3162.1068459887015</v>
      </c>
      <c r="C371" s="9">
        <f t="shared" si="60"/>
        <v>227.1253999788739</v>
      </c>
      <c r="D371" s="48">
        <f t="shared" si="58"/>
        <v>3162.1068459887015</v>
      </c>
      <c r="E371" s="8">
        <f t="shared" si="61"/>
        <v>17.042908451963921</v>
      </c>
      <c r="F371" s="32">
        <f t="shared" si="65"/>
        <v>-4.986205056751494E-4</v>
      </c>
      <c r="G371" s="20">
        <f t="shared" si="62"/>
        <v>-0.49862050567514943</v>
      </c>
      <c r="H371" s="1">
        <f t="shared" si="64"/>
        <v>4.2743923780208606E-5</v>
      </c>
      <c r="I371" s="8">
        <f t="shared" si="66"/>
        <v>8.9848849852366506</v>
      </c>
      <c r="J371" s="8">
        <f t="shared" si="67"/>
        <v>-21.167694239397587</v>
      </c>
    </row>
    <row r="372" spans="1:10" x14ac:dyDescent="0.2">
      <c r="A372" s="8">
        <f t="shared" si="68"/>
        <v>29.583333333333183</v>
      </c>
      <c r="B372" s="9">
        <f t="shared" si="59"/>
        <v>3164.7617617184651</v>
      </c>
      <c r="C372" s="9">
        <f t="shared" si="60"/>
        <v>220.81392369878989</v>
      </c>
      <c r="D372" s="48">
        <f t="shared" si="58"/>
        <v>3164.7617617184651</v>
      </c>
      <c r="E372" s="8">
        <f t="shared" si="61"/>
        <v>16.986139071532879</v>
      </c>
      <c r="F372" s="32">
        <f t="shared" si="65"/>
        <v>-4.972507053490259E-4</v>
      </c>
      <c r="G372" s="20">
        <f t="shared" si="62"/>
        <v>-0.49725070534902593</v>
      </c>
      <c r="H372" s="1">
        <f t="shared" si="64"/>
        <v>4.2605748357145122E-5</v>
      </c>
      <c r="I372" s="8">
        <f t="shared" si="66"/>
        <v>8.7151077241801431</v>
      </c>
      <c r="J372" s="8">
        <f t="shared" si="67"/>
        <v>-20.908237725981717</v>
      </c>
    </row>
    <row r="373" spans="1:10" x14ac:dyDescent="0.2">
      <c r="A373" s="8">
        <f t="shared" si="68"/>
        <v>29.666666666666515</v>
      </c>
      <c r="B373" s="9">
        <f t="shared" si="59"/>
        <v>3167.3363745819238</v>
      </c>
      <c r="C373" s="9">
        <f t="shared" si="60"/>
        <v>214.58070234144745</v>
      </c>
      <c r="D373" s="48">
        <f t="shared" si="58"/>
        <v>3167.3363745819238</v>
      </c>
      <c r="E373" s="8">
        <f t="shared" si="61"/>
        <v>16.930073565010662</v>
      </c>
      <c r="F373" s="32">
        <f t="shared" si="65"/>
        <v>-4.959006066942251E-4</v>
      </c>
      <c r="G373" s="20">
        <f t="shared" si="62"/>
        <v>-0.49590060669422509</v>
      </c>
      <c r="H373" s="1">
        <f t="shared" si="64"/>
        <v>4.2469245095354957E-5</v>
      </c>
      <c r="I373" s="8">
        <f t="shared" si="66"/>
        <v>8.449536663574829</v>
      </c>
      <c r="J373" s="8">
        <f t="shared" si="67"/>
        <v>-20.646005578738627</v>
      </c>
    </row>
    <row r="374" spans="1:10" x14ac:dyDescent="0.2">
      <c r="A374" s="8">
        <f t="shared" si="68"/>
        <v>29.749999999999847</v>
      </c>
      <c r="B374" s="9">
        <f t="shared" si="59"/>
        <v>3169.8319469169401</v>
      </c>
      <c r="C374" s="9">
        <f t="shared" si="60"/>
        <v>208.42655881343507</v>
      </c>
      <c r="D374" s="48">
        <f t="shared" si="58"/>
        <v>3169.8319469169401</v>
      </c>
      <c r="E374" s="8">
        <f t="shared" si="61"/>
        <v>16.874719334135801</v>
      </c>
      <c r="F374" s="32">
        <f t="shared" si="65"/>
        <v>-4.9457027203432785E-4</v>
      </c>
      <c r="G374" s="20">
        <f t="shared" si="62"/>
        <v>-0.49457027203432785</v>
      </c>
      <c r="H374" s="1">
        <f t="shared" si="64"/>
        <v>4.2334433688687317E-5</v>
      </c>
      <c r="I374" s="8">
        <f t="shared" si="66"/>
        <v>8.1881748337316793</v>
      </c>
      <c r="J374" s="8">
        <f t="shared" si="67"/>
        <v>-20.381062947861871</v>
      </c>
    </row>
    <row r="375" spans="1:10" x14ac:dyDescent="0.2">
      <c r="A375" s="8">
        <f t="shared" si="68"/>
        <v>29.833333333333179</v>
      </c>
      <c r="B375" s="9">
        <f t="shared" si="59"/>
        <v>3172.249741837582</v>
      </c>
      <c r="C375" s="9">
        <f t="shared" si="60"/>
        <v>202.35229660760655</v>
      </c>
      <c r="D375" s="48">
        <f t="shared" si="58"/>
        <v>3172.249741837582</v>
      </c>
      <c r="E375" s="8">
        <f t="shared" si="61"/>
        <v>16.820083606027513</v>
      </c>
      <c r="F375" s="32">
        <f t="shared" si="65"/>
        <v>-4.9325975956393108E-4</v>
      </c>
      <c r="G375" s="20">
        <f t="shared" si="62"/>
        <v>-0.49325975956393109</v>
      </c>
      <c r="H375" s="1">
        <f t="shared" si="64"/>
        <v>4.2201333397449816E-5</v>
      </c>
      <c r="I375" s="8">
        <f t="shared" si="66"/>
        <v>7.9310243831713372</v>
      </c>
      <c r="J375" s="8">
        <f t="shared" si="67"/>
        <v>-20.113474106929676</v>
      </c>
    </row>
    <row r="376" spans="1:10" x14ac:dyDescent="0.2">
      <c r="A376" s="8">
        <f t="shared" si="68"/>
        <v>29.916666666666512</v>
      </c>
      <c r="B376" s="9">
        <f t="shared" si="59"/>
        <v>3174.5910229753913</v>
      </c>
      <c r="C376" s="9">
        <f t="shared" si="60"/>
        <v>196.35870006649398</v>
      </c>
      <c r="D376" s="48">
        <f t="shared" si="58"/>
        <v>3174.5910229753913</v>
      </c>
      <c r="E376" s="8">
        <f t="shared" si="61"/>
        <v>16.766173435554993</v>
      </c>
      <c r="F376" s="32">
        <f t="shared" si="65"/>
        <v>-4.9196912349948883E-4</v>
      </c>
      <c r="G376" s="20">
        <f t="shared" si="62"/>
        <v>-0.49196912349948879</v>
      </c>
      <c r="H376" s="1">
        <f t="shared" si="64"/>
        <v>4.2069963053036881E-5</v>
      </c>
      <c r="I376" s="8">
        <f t="shared" si="66"/>
        <v>7.6780866172900453</v>
      </c>
      <c r="J376" s="8">
        <f t="shared" si="67"/>
        <v>-19.843302450178925</v>
      </c>
    </row>
    <row r="377" spans="1:10" x14ac:dyDescent="0.2">
      <c r="A377" s="8">
        <f t="shared" si="68"/>
        <v>29.999999999999844</v>
      </c>
      <c r="B377" s="9">
        <f t="shared" si="59"/>
        <v>3176.8570542321768</v>
      </c>
      <c r="C377" s="9">
        <f t="shared" si="60"/>
        <v>190.44653464639069</v>
      </c>
      <c r="D377" s="48">
        <f t="shared" si="58"/>
        <v>3176.8570542321768</v>
      </c>
      <c r="E377" s="8">
        <f t="shared" si="61"/>
        <v>16.712995707712746</v>
      </c>
      <c r="F377" s="32">
        <f t="shared" si="65"/>
        <v>-4.9069841422783684E-4</v>
      </c>
      <c r="G377" s="20">
        <f t="shared" si="62"/>
        <v>-0.49069841422783683</v>
      </c>
      <c r="H377" s="1">
        <f t="shared" si="64"/>
        <v>4.1940341062614872E-5</v>
      </c>
      <c r="I377" s="8">
        <f t="shared" si="66"/>
        <v>7.4293620365028552</v>
      </c>
      <c r="J377" s="8">
        <f t="shared" si="67"/>
        <v>-19.570610490758042</v>
      </c>
    </row>
    <row r="378" spans="1:10" x14ac:dyDescent="0.2">
      <c r="A378" s="8">
        <f t="shared" si="68"/>
        <v>30.083333333333176</v>
      </c>
      <c r="B378" s="9">
        <f t="shared" si="59"/>
        <v>3179.0490995441664</v>
      </c>
      <c r="C378" s="9">
        <f t="shared" si="60"/>
        <v>184.61654718181589</v>
      </c>
      <c r="D378" s="48">
        <f t="shared" si="58"/>
        <v>3179.0490995441664</v>
      </c>
      <c r="E378" s="8">
        <f t="shared" si="61"/>
        <v>16.660557139999352</v>
      </c>
      <c r="F378" s="32">
        <f t="shared" si="65"/>
        <v>-4.8944767845234298E-4</v>
      </c>
      <c r="G378" s="20">
        <f t="shared" si="62"/>
        <v>-0.48944767845234294</v>
      </c>
      <c r="H378" s="1">
        <f t="shared" si="64"/>
        <v>4.1812485413856658E-5</v>
      </c>
      <c r="I378" s="8">
        <f t="shared" si="66"/>
        <v>7.1848503738478158</v>
      </c>
      <c r="J378" s="8">
        <f t="shared" si="67"/>
        <v>-19.295459859928332</v>
      </c>
    </row>
    <row r="379" spans="1:10" x14ac:dyDescent="0.2">
      <c r="A379" s="8">
        <f t="shared" si="68"/>
        <v>30.166666666666508</v>
      </c>
      <c r="B379" s="9">
        <f t="shared" si="59"/>
        <v>3181.1684226573598</v>
      </c>
      <c r="C379" s="9">
        <f t="shared" si="60"/>
        <v>178.86946615008071</v>
      </c>
      <c r="D379" s="48">
        <f t="shared" si="58"/>
        <v>3181.1684226573598</v>
      </c>
      <c r="E379" s="8">
        <f t="shared" si="61"/>
        <v>16.608864284797136</v>
      </c>
      <c r="F379" s="32">
        <f t="shared" si="65"/>
        <v>-4.882169593366387E-4</v>
      </c>
      <c r="G379" s="20">
        <f t="shared" si="62"/>
        <v>-0.48821695933663867</v>
      </c>
      <c r="H379" s="1">
        <f t="shared" si="64"/>
        <v>4.1686413679718946E-5</v>
      </c>
      <c r="I379" s="8">
        <f t="shared" si="66"/>
        <v>6.9445506320361297</v>
      </c>
      <c r="J379" s="8">
        <f t="shared" si="67"/>
        <v>-19.017911307183493</v>
      </c>
    </row>
    <row r="380" spans="1:10" x14ac:dyDescent="0.2">
      <c r="A380" s="8">
        <f t="shared" si="68"/>
        <v>30.24999999999984</v>
      </c>
      <c r="B380" s="9">
        <f t="shared" si="59"/>
        <v>3183.2162869139111</v>
      </c>
      <c r="C380" s="9">
        <f t="shared" si="60"/>
        <v>173.20600193568416</v>
      </c>
      <c r="D380" s="48">
        <f t="shared" si="58"/>
        <v>3183.2162869139111</v>
      </c>
      <c r="E380" s="8">
        <f t="shared" si="61"/>
        <v>16.557923531750308</v>
      </c>
      <c r="F380" s="32">
        <f t="shared" si="65"/>
        <v>-4.8700629664589026E-4</v>
      </c>
      <c r="G380" s="20">
        <f t="shared" si="62"/>
        <v>-0.48700629664589024</v>
      </c>
      <c r="H380" s="1">
        <f t="shared" si="64"/>
        <v>4.1562143023255707E-5</v>
      </c>
      <c r="I380" s="8">
        <f t="shared" si="66"/>
        <v>6.7084611199345083</v>
      </c>
      <c r="J380" s="8">
        <f t="shared" si="67"/>
        <v>-18.738024701257579</v>
      </c>
    </row>
    <row r="381" spans="1:10" x14ac:dyDescent="0.2">
      <c r="A381" s="8">
        <f t="shared" si="68"/>
        <v>30.333333333333172</v>
      </c>
      <c r="B381" s="9">
        <f t="shared" si="59"/>
        <v>3185.1939550493689</v>
      </c>
      <c r="C381" s="9">
        <f t="shared" si="60"/>
        <v>167.62684709427788</v>
      </c>
      <c r="D381" s="48">
        <f t="shared" si="58"/>
        <v>3185.1939550493689</v>
      </c>
      <c r="E381" s="8">
        <f t="shared" si="61"/>
        <v>16.507741110139232</v>
      </c>
      <c r="F381" s="32">
        <f t="shared" si="65"/>
        <v>-4.8581572688556846E-4</v>
      </c>
      <c r="G381" s="20">
        <f t="shared" si="62"/>
        <v>-0.48581572688556846</v>
      </c>
      <c r="H381" s="1">
        <f t="shared" si="64"/>
        <v>4.143969020246109E-5</v>
      </c>
      <c r="I381" s="8">
        <f t="shared" si="66"/>
        <v>6.4765794884670917</v>
      </c>
      <c r="J381" s="8">
        <f t="shared" si="67"/>
        <v>-18.455859031991846</v>
      </c>
    </row>
    <row r="382" spans="1:10" x14ac:dyDescent="0.2">
      <c r="A382" s="8">
        <f t="shared" si="68"/>
        <v>30.416666666666504</v>
      </c>
      <c r="B382" s="9">
        <f t="shared" si="59"/>
        <v>3187.1026890005996</v>
      </c>
      <c r="C382" s="9">
        <f t="shared" si="60"/>
        <v>162.1326766159458</v>
      </c>
      <c r="D382" s="48">
        <f t="shared" si="58"/>
        <v>3187.1026890005996</v>
      </c>
      <c r="E382" s="8">
        <f t="shared" si="61"/>
        <v>16.458323091248523</v>
      </c>
      <c r="F382" s="32">
        <f t="shared" si="65"/>
        <v>-4.8464528343768556E-4</v>
      </c>
      <c r="G382" s="20">
        <f t="shared" si="62"/>
        <v>-0.48464528343768554</v>
      </c>
      <c r="H382" s="1">
        <f t="shared" si="64"/>
        <v>4.131907157513555E-5</v>
      </c>
      <c r="I382" s="8">
        <f t="shared" si="66"/>
        <v>6.2489027659255001</v>
      </c>
      <c r="J382" s="8">
        <f t="shared" si="67"/>
        <v>-18.171472413031506</v>
      </c>
    </row>
    <row r="383" spans="1:10" x14ac:dyDescent="0.2">
      <c r="A383" s="8">
        <f t="shared" si="68"/>
        <v>30.499999999999837</v>
      </c>
      <c r="B383" s="9">
        <f t="shared" si="59"/>
        <v>3188.9437497242111</v>
      </c>
      <c r="C383" s="9">
        <f t="shared" si="60"/>
        <v>156.72414818755297</v>
      </c>
      <c r="D383" s="48">
        <f t="shared" si="58"/>
        <v>3188.9437497242111</v>
      </c>
      <c r="E383" s="8">
        <f t="shared" si="61"/>
        <v>16.409675390726793</v>
      </c>
      <c r="F383" s="32">
        <f t="shared" si="65"/>
        <v>-4.8349499669447007E-4</v>
      </c>
      <c r="G383" s="20">
        <f t="shared" si="62"/>
        <v>-0.48349499669447005</v>
      </c>
      <c r="H383" s="1">
        <f t="shared" si="64"/>
        <v>4.1200303103769011E-5</v>
      </c>
      <c r="I383" s="8">
        <f t="shared" si="66"/>
        <v>6.0254273926765869</v>
      </c>
      <c r="J383" s="8">
        <f t="shared" si="67"/>
        <v>-17.884922085323737</v>
      </c>
    </row>
    <row r="384" spans="1:10" x14ac:dyDescent="0.2">
      <c r="A384" s="8">
        <f t="shared" si="68"/>
        <v>30.583333333333169</v>
      </c>
      <c r="B384" s="9">
        <f t="shared" si="59"/>
        <v>3190.7183970253</v>
      </c>
      <c r="C384" s="9">
        <f t="shared" si="60"/>
        <v>151.40190245393063</v>
      </c>
      <c r="D384" s="48">
        <f t="shared" si="58"/>
        <v>3190.7183970253</v>
      </c>
      <c r="E384" s="8">
        <f t="shared" si="61"/>
        <v>16.361803770935886</v>
      </c>
      <c r="F384" s="32">
        <f t="shared" si="65"/>
        <v>-4.8236489418945695E-4</v>
      </c>
      <c r="G384" s="20">
        <f t="shared" si="62"/>
        <v>-0.48236489418945694</v>
      </c>
      <c r="H384" s="1">
        <f t="shared" si="64"/>
        <v>4.1083400360434922E-5</v>
      </c>
      <c r="I384" s="8">
        <f t="shared" si="66"/>
        <v>5.8061492552586067</v>
      </c>
      <c r="J384" s="8">
        <f t="shared" si="67"/>
        <v>-17.596264421388788</v>
      </c>
    </row>
    <row r="385" spans="1:10" x14ac:dyDescent="0.2">
      <c r="A385" s="8">
        <f t="shared" si="68"/>
        <v>30.666666666666501</v>
      </c>
      <c r="B385" s="9">
        <f t="shared" si="59"/>
        <v>3192.4278893963324</v>
      </c>
      <c r="C385" s="9">
        <f t="shared" si="60"/>
        <v>146.16656327766535</v>
      </c>
      <c r="D385" s="48">
        <f t="shared" si="58"/>
        <v>3192.4278893963324</v>
      </c>
      <c r="E385" s="8">
        <f t="shared" si="61"/>
        <v>16.314713843287613</v>
      </c>
      <c r="F385" s="32">
        <f t="shared" si="65"/>
        <v>-4.8125500072596929E-4</v>
      </c>
      <c r="G385" s="20">
        <f t="shared" si="62"/>
        <v>-0.48125500072596927</v>
      </c>
      <c r="H385" s="1">
        <f t="shared" si="64"/>
        <v>4.096837853168958E-5</v>
      </c>
      <c r="I385" s="8">
        <f t="shared" si="66"/>
        <v>5.5910637198574307</v>
      </c>
      <c r="J385" s="8">
        <f t="shared" si="67"/>
        <v>-17.305554930336552</v>
      </c>
    </row>
    <row r="386" spans="1:10" x14ac:dyDescent="0.2">
      <c r="A386" s="8">
        <f t="shared" si="68"/>
        <v>30.749999999999833</v>
      </c>
      <c r="B386" s="9">
        <f t="shared" si="59"/>
        <v>3194.0734838659764</v>
      </c>
      <c r="C386" s="9">
        <f t="shared" si="60"/>
        <v>141.01873799727653</v>
      </c>
      <c r="D386" s="48">
        <f t="shared" si="58"/>
        <v>3194.0734838659764</v>
      </c>
      <c r="E386" s="8">
        <f t="shared" si="61"/>
        <v>16.268411070565946</v>
      </c>
      <c r="F386" s="32">
        <f t="shared" si="65"/>
        <v>-4.8016533850297669E-4</v>
      </c>
      <c r="G386" s="20">
        <f t="shared" si="62"/>
        <v>-0.48016533850297671</v>
      </c>
      <c r="H386" s="1">
        <f t="shared" si="64"/>
        <v>4.0855252423470792E-5</v>
      </c>
      <c r="I386" s="8">
        <f t="shared" si="66"/>
        <v>5.3801656651554595</v>
      </c>
      <c r="J386" s="8">
        <f t="shared" si="67"/>
        <v>-17.012848263601352</v>
      </c>
    </row>
    <row r="387" spans="1:10" x14ac:dyDescent="0.2">
      <c r="A387" s="8">
        <f t="shared" si="68"/>
        <v>30.833333333333165</v>
      </c>
      <c r="B387" s="9">
        <f t="shared" si="59"/>
        <v>3195.656435857692</v>
      </c>
      <c r="C387" s="9">
        <f t="shared" si="60"/>
        <v>135.95901768356859</v>
      </c>
      <c r="D387" s="48">
        <f t="shared" si="58"/>
        <v>3195.656435857692</v>
      </c>
      <c r="E387" s="8">
        <f t="shared" si="61"/>
        <v>16.222900769232812</v>
      </c>
      <c r="F387" s="32">
        <f t="shared" si="65"/>
        <v>-4.7909592723831886E-4</v>
      </c>
      <c r="G387" s="20">
        <f t="shared" si="62"/>
        <v>-0.47909592723831884</v>
      </c>
      <c r="H387" s="1">
        <f t="shared" si="64"/>
        <v>4.0744036465990507E-5</v>
      </c>
      <c r="I387" s="8">
        <f t="shared" si="66"/>
        <v>5.1734495145467605</v>
      </c>
      <c r="J387" s="8">
        <f t="shared" si="67"/>
        <v>-16.718198221368382</v>
      </c>
    </row>
    <row r="388" spans="1:10" x14ac:dyDescent="0.2">
      <c r="A388" s="8">
        <f t="shared" si="68"/>
        <v>30.916666666666497</v>
      </c>
      <c r="B388" s="9">
        <f t="shared" si="59"/>
        <v>3197.1779990578898</v>
      </c>
      <c r="C388" s="9">
        <f t="shared" si="60"/>
        <v>130.98797739395542</v>
      </c>
      <c r="D388" s="48">
        <f t="shared" si="58"/>
        <v>3197.1779990578898</v>
      </c>
      <c r="E388" s="8">
        <f t="shared" si="61"/>
        <v>16.178188111715645</v>
      </c>
      <c r="F388" s="32">
        <f t="shared" si="65"/>
        <v>-4.7804678428928167E-4</v>
      </c>
      <c r="G388" s="20">
        <f t="shared" si="62"/>
        <v>-0.47804678428928171</v>
      </c>
      <c r="H388" s="1">
        <f t="shared" si="64"/>
        <v>4.063474471861601E-5</v>
      </c>
      <c r="I388" s="8">
        <f t="shared" si="66"/>
        <v>4.9709092677128517</v>
      </c>
      <c r="J388" s="8">
        <f t="shared" si="67"/>
        <v>-16.421657759665592</v>
      </c>
    </row>
    <row r="389" spans="1:10" x14ac:dyDescent="0.2">
      <c r="A389" s="8">
        <f t="shared" si="68"/>
        <v>30.999999999999829</v>
      </c>
      <c r="B389" s="9">
        <f t="shared" si="59"/>
        <v>3198.6394252934688</v>
      </c>
      <c r="C389" s="9">
        <f t="shared" si="60"/>
        <v>126.10617642455986</v>
      </c>
      <c r="D389" s="48">
        <f t="shared" si="58"/>
        <v>3198.6394252934688</v>
      </c>
      <c r="E389" s="8">
        <f t="shared" si="61"/>
        <v>16.13427812867495</v>
      </c>
      <c r="F389" s="32">
        <f t="shared" si="65"/>
        <v>-4.7701792477052116E-4</v>
      </c>
      <c r="G389" s="20">
        <f t="shared" si="62"/>
        <v>-0.47701792477052118</v>
      </c>
      <c r="H389" s="1">
        <f t="shared" si="64"/>
        <v>4.0527390874734564E-5</v>
      </c>
      <c r="I389" s="8">
        <f t="shared" si="66"/>
        <v>4.7725385315543711</v>
      </c>
      <c r="J389" s="8">
        <f t="shared" si="67"/>
        <v>-16.123278998095536</v>
      </c>
    </row>
    <row r="390" spans="1:10" x14ac:dyDescent="0.2">
      <c r="A390" s="8">
        <f t="shared" si="68"/>
        <v>31.083333333333162</v>
      </c>
      <c r="B390" s="9">
        <f t="shared" si="59"/>
        <v>3200.0419644185322</v>
      </c>
      <c r="C390" s="9">
        <f t="shared" si="60"/>
        <v>121.31415855990218</v>
      </c>
      <c r="D390" s="48">
        <f t="shared" si="58"/>
        <v>3200.0419644185322</v>
      </c>
      <c r="E390" s="8">
        <f t="shared" si="61"/>
        <v>16.09117571125012</v>
      </c>
      <c r="F390" s="32">
        <f t="shared" si="65"/>
        <v>-4.7600936166933229E-4</v>
      </c>
      <c r="G390" s="20">
        <f t="shared" si="62"/>
        <v>-0.47600936166933233</v>
      </c>
      <c r="H390" s="1">
        <f t="shared" si="64"/>
        <v>4.0421988266596181E-5</v>
      </c>
      <c r="I390" s="8">
        <f t="shared" si="66"/>
        <v>4.578330550474675</v>
      </c>
      <c r="J390" s="8">
        <f t="shared" si="67"/>
        <v>-15.823113228182091</v>
      </c>
    </row>
    <row r="391" spans="1:10" x14ac:dyDescent="0.2">
      <c r="A391" s="8">
        <f t="shared" si="68"/>
        <v>31.166666666666494</v>
      </c>
      <c r="B391" s="9">
        <f t="shared" si="59"/>
        <v>3201.3868642100952</v>
      </c>
      <c r="C391" s="9">
        <f t="shared" si="60"/>
        <v>116.61245231999429</v>
      </c>
      <c r="D391" s="48">
        <f t="shared" si="58"/>
        <v>3201.3868642100952</v>
      </c>
      <c r="E391" s="8">
        <f t="shared" si="61"/>
        <v>16.048885613281982</v>
      </c>
      <c r="F391" s="32">
        <f t="shared" si="65"/>
        <v>-4.7502110595826002E-4</v>
      </c>
      <c r="G391" s="20">
        <f t="shared" si="62"/>
        <v>-0.47502110595826003</v>
      </c>
      <c r="H391" s="1">
        <f t="shared" si="64"/>
        <v>4.0318549870130002E-5</v>
      </c>
      <c r="I391" s="8">
        <f t="shared" si="66"/>
        <v>4.3882782360121375</v>
      </c>
      <c r="J391" s="8">
        <f t="shared" si="67"/>
        <v>-15.521210922307692</v>
      </c>
    </row>
    <row r="392" spans="1:10" x14ac:dyDescent="0.2">
      <c r="A392" s="8">
        <f t="shared" si="68"/>
        <v>31.249999999999826</v>
      </c>
      <c r="B392" s="9">
        <f t="shared" si="59"/>
        <v>3202.67537027258</v>
      </c>
      <c r="C392" s="9">
        <f t="shared" si="60"/>
        <v>112.00157120466868</v>
      </c>
      <c r="D392" s="48">
        <f t="shared" si="58"/>
        <v>3202.67537027258</v>
      </c>
      <c r="E392" s="8">
        <f t="shared" si="61"/>
        <v>16.007412453510437</v>
      </c>
      <c r="F392" s="32">
        <f t="shared" si="65"/>
        <v>-4.7405316670505785E-4</v>
      </c>
      <c r="G392" s="20">
        <f t="shared" si="62"/>
        <v>-0.47405316670505782</v>
      </c>
      <c r="H392" s="1">
        <f t="shared" si="64"/>
        <v>4.0217088309729346E-5</v>
      </c>
      <c r="I392" s="8">
        <f t="shared" si="66"/>
        <v>4.2023741958186385</v>
      </c>
      <c r="J392" s="8">
        <f t="shared" si="67"/>
        <v>-15.217621743217158</v>
      </c>
    </row>
    <row r="393" spans="1:10" x14ac:dyDescent="0.2">
      <c r="A393" s="8">
        <f t="shared" si="68"/>
        <v>31.333333333333158</v>
      </c>
      <c r="B393" s="9">
        <f t="shared" si="59"/>
        <v>3203.9087259509106</v>
      </c>
      <c r="C393" s="9">
        <f t="shared" si="60"/>
        <v>107.48201393497288</v>
      </c>
      <c r="D393" s="48">
        <f t="shared" si="58"/>
        <v>3203.9087259509106</v>
      </c>
      <c r="E393" s="8">
        <f t="shared" si="61"/>
        <v>15.966760717745723</v>
      </c>
      <c r="F393" s="32">
        <f t="shared" si="65"/>
        <v>-4.731055511799948E-4</v>
      </c>
      <c r="G393" s="20">
        <f t="shared" si="62"/>
        <v>-0.47310555117999475</v>
      </c>
      <c r="H393" s="1">
        <f t="shared" si="64"/>
        <v>4.0117615863000946E-5</v>
      </c>
      <c r="I393" s="8">
        <f t="shared" si="66"/>
        <v>4.0206107619824003</v>
      </c>
      <c r="J393" s="8">
        <f t="shared" si="67"/>
        <v>-14.912394554064893</v>
      </c>
    </row>
    <row r="394" spans="1:10" x14ac:dyDescent="0.2">
      <c r="A394" s="8">
        <f t="shared" si="68"/>
        <v>31.41666666666649</v>
      </c>
      <c r="B394" s="9">
        <f t="shared" si="59"/>
        <v>3205.0881722520026</v>
      </c>
      <c r="C394" s="9">
        <f t="shared" si="60"/>
        <v>103.05426469147224</v>
      </c>
      <c r="D394" s="48">
        <f t="shared" si="58"/>
        <v>3205.0881722520026</v>
      </c>
      <c r="E394" s="8">
        <f t="shared" si="61"/>
        <v>15.926934761011841</v>
      </c>
      <c r="F394" s="32">
        <f t="shared" si="65"/>
        <v>-4.7217826496052072E-4</v>
      </c>
      <c r="G394" s="20">
        <f t="shared" si="62"/>
        <v>-0.47217826496052068</v>
      </c>
      <c r="H394" s="1">
        <f t="shared" si="64"/>
        <v>4.0020144465473797E-5</v>
      </c>
      <c r="I394" s="8">
        <f t="shared" si="66"/>
        <v>3.8429800186939502</v>
      </c>
      <c r="J394" s="8">
        <f t="shared" si="67"/>
        <v>-14.605577428982741</v>
      </c>
    </row>
    <row r="395" spans="1:10" x14ac:dyDescent="0.2">
      <c r="A395" s="8">
        <f t="shared" si="68"/>
        <v>31.499999999999822</v>
      </c>
      <c r="B395" s="9">
        <f t="shared" si="59"/>
        <v>3206.2149477744551</v>
      </c>
      <c r="C395" s="9">
        <f t="shared" si="60"/>
        <v>98.718793349306992</v>
      </c>
      <c r="D395" s="48">
        <f t="shared" si="58"/>
        <v>3206.2149477744551</v>
      </c>
      <c r="E395" s="8">
        <f t="shared" si="61"/>
        <v>15.88793880966082</v>
      </c>
      <c r="F395" s="32">
        <f t="shared" si="65"/>
        <v>-4.7127131203329752E-4</v>
      </c>
      <c r="G395" s="20">
        <f t="shared" si="62"/>
        <v>-0.47127131203329753</v>
      </c>
      <c r="H395" s="1">
        <f t="shared" si="64"/>
        <v>3.9924685715263602E-5</v>
      </c>
      <c r="I395" s="8">
        <f t="shared" si="66"/>
        <v>3.6694738292545779</v>
      </c>
      <c r="J395" s="8">
        <f t="shared" si="67"/>
        <v>-14.297217664146473</v>
      </c>
    </row>
    <row r="396" spans="1:10" x14ac:dyDescent="0.2">
      <c r="A396" s="8">
        <f t="shared" si="68"/>
        <v>31.583333333333155</v>
      </c>
      <c r="B396" s="9">
        <f t="shared" si="59"/>
        <v>3207.2902886462475</v>
      </c>
      <c r="C396" s="9">
        <f t="shared" si="60"/>
        <v>94.476055709856993</v>
      </c>
      <c r="D396" s="48">
        <f t="shared" si="58"/>
        <v>3207.2902886462475</v>
      </c>
      <c r="E396" s="8">
        <f t="shared" si="61"/>
        <v>15.84977696345646</v>
      </c>
      <c r="F396" s="32">
        <f t="shared" si="65"/>
        <v>-4.7038469489360681E-4</v>
      </c>
      <c r="G396" s="20">
        <f t="shared" si="62"/>
        <v>-0.47038469489360679</v>
      </c>
      <c r="H396" s="1">
        <f t="shared" si="64"/>
        <v>3.9831250877688536E-5</v>
      </c>
      <c r="I396" s="8">
        <f t="shared" si="66"/>
        <v>3.5000838624272177</v>
      </c>
      <c r="J396" s="8">
        <f t="shared" si="67"/>
        <v>-13.987361789319351</v>
      </c>
    </row>
    <row r="397" spans="1:10" x14ac:dyDescent="0.2">
      <c r="A397" s="8">
        <f t="shared" si="68"/>
        <v>31.666666666666487</v>
      </c>
      <c r="B397" s="9">
        <f t="shared" si="59"/>
        <v>3208.3154284702418</v>
      </c>
      <c r="C397" s="9">
        <f t="shared" si="60"/>
        <v>90.326493728874794</v>
      </c>
      <c r="D397" s="48">
        <f t="shared" si="58"/>
        <v>3208.3154284702418</v>
      </c>
      <c r="E397" s="8">
        <f t="shared" si="61"/>
        <v>15.812453197626281</v>
      </c>
      <c r="F397" s="32">
        <f t="shared" si="65"/>
        <v>-4.6951841464214819E-4</v>
      </c>
      <c r="G397" s="20">
        <f t="shared" si="62"/>
        <v>-0.46951841464214816</v>
      </c>
      <c r="H397" s="1">
        <f t="shared" si="64"/>
        <v>3.9739850889832226E-5</v>
      </c>
      <c r="I397" s="8">
        <f t="shared" si="66"/>
        <v>3.3348016181301965</v>
      </c>
      <c r="J397" s="8">
        <f t="shared" si="67"/>
        <v>-13.676055579851967</v>
      </c>
    </row>
    <row r="398" spans="1:10" x14ac:dyDescent="0.2">
      <c r="A398" s="8">
        <f t="shared" si="68"/>
        <v>31.749999999999819</v>
      </c>
      <c r="B398" s="9">
        <f t="shared" si="59"/>
        <v>3209.2915982772956</v>
      </c>
      <c r="C398" s="9">
        <f t="shared" si="60"/>
        <v>86.27053574095325</v>
      </c>
      <c r="D398" s="48">
        <f t="shared" si="58"/>
        <v>3209.2915982772956</v>
      </c>
      <c r="E398" s="8">
        <f t="shared" si="61"/>
        <v>15.775971364880556</v>
      </c>
      <c r="F398" s="32">
        <f t="shared" si="65"/>
        <v>-4.6867247107924105E-4</v>
      </c>
      <c r="G398" s="20">
        <f t="shared" si="62"/>
        <v>-0.46867247107924109</v>
      </c>
      <c r="H398" s="1">
        <f t="shared" si="64"/>
        <v>3.9650496365050551E-5</v>
      </c>
      <c r="I398" s="8">
        <f t="shared" si="66"/>
        <v>3.1736184524747699</v>
      </c>
      <c r="J398" s="8">
        <f t="shared" si="67"/>
        <v>-13.363344069118016</v>
      </c>
    </row>
    <row r="399" spans="1:10" x14ac:dyDescent="0.2">
      <c r="A399" s="8">
        <f t="shared" si="68"/>
        <v>31.833333333333151</v>
      </c>
      <c r="B399" s="9">
        <f t="shared" si="59"/>
        <v>3210.2200264867874</v>
      </c>
      <c r="C399" s="9">
        <f t="shared" si="60"/>
        <v>82.30859668019923</v>
      </c>
      <c r="D399" s="48">
        <f t="shared" si="58"/>
        <v>3210.2200264867874</v>
      </c>
      <c r="E399" s="8">
        <f t="shared" si="61"/>
        <v>15.74033519739716</v>
      </c>
      <c r="F399" s="32">
        <f t="shared" si="65"/>
        <v>-4.678468627964472E-4</v>
      </c>
      <c r="G399" s="20">
        <f t="shared" si="62"/>
        <v>-0.46784686279644716</v>
      </c>
      <c r="H399" s="1">
        <f t="shared" si="64"/>
        <v>3.9563197597417961E-5</v>
      </c>
      <c r="I399" s="8">
        <f t="shared" si="66"/>
        <v>3.0165256021477909</v>
      </c>
      <c r="J399" s="8">
        <f t="shared" si="67"/>
        <v>-13.04927156136635</v>
      </c>
    </row>
    <row r="400" spans="1:10" x14ac:dyDescent="0.2">
      <c r="A400" s="8">
        <f t="shared" si="68"/>
        <v>31.916666666666483</v>
      </c>
      <c r="B400" s="9">
        <f t="shared" si="59"/>
        <v>3211.1019388743593</v>
      </c>
      <c r="C400" s="9">
        <f t="shared" si="60"/>
        <v>78.441078296992075</v>
      </c>
      <c r="D400" s="48">
        <f t="shared" si="58"/>
        <v>3211.1019388743593</v>
      </c>
      <c r="E400" s="8">
        <f t="shared" si="61"/>
        <v>15.705548308771254</v>
      </c>
      <c r="F400" s="32">
        <f t="shared" si="65"/>
        <v>-4.6704158726563094E-4</v>
      </c>
      <c r="G400" s="20">
        <f t="shared" si="62"/>
        <v>-0.46704158726563094</v>
      </c>
      <c r="H400" s="1">
        <f t="shared" si="64"/>
        <v>3.947796456611043E-5</v>
      </c>
      <c r="I400" s="8">
        <f t="shared" si="66"/>
        <v>2.8635142081413214</v>
      </c>
      <c r="J400" s="8">
        <f t="shared" si="67"/>
        <v>-12.733881644970237</v>
      </c>
    </row>
  </sheetData>
  <pageMargins left="0.75" right="0.75" top="1" bottom="1" header="0.5" footer="0.5"/>
  <pageSetup paperSize="9" orientation="landscape" horizont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4A06-6375-46D9-AAE5-B5DF5C863B07}">
  <dimension ref="A2:X400"/>
  <sheetViews>
    <sheetView zoomScaleNormal="100" workbookViewId="0">
      <selection activeCell="D5" sqref="D5"/>
    </sheetView>
  </sheetViews>
  <sheetFormatPr defaultColWidth="9.140625" defaultRowHeight="12.75" x14ac:dyDescent="0.2"/>
  <cols>
    <col min="1" max="1" width="7.140625" style="1" customWidth="1"/>
    <col min="2" max="3" width="7.28515625" style="1" customWidth="1"/>
    <col min="4" max="5" width="8.85546875" style="1" customWidth="1"/>
    <col min="6" max="6" width="10.85546875" style="1" customWidth="1"/>
    <col min="7" max="7" width="9.42578125" style="1" customWidth="1"/>
    <col min="8" max="12" width="9.140625" style="1"/>
    <col min="13" max="13" width="13" style="1" bestFit="1" customWidth="1"/>
    <col min="14" max="22" width="9.140625" style="1"/>
    <col min="23" max="23" width="9.42578125" style="1" customWidth="1"/>
    <col min="24" max="16384" width="9.140625" style="1"/>
  </cols>
  <sheetData>
    <row r="2" spans="1:14" x14ac:dyDescent="0.2">
      <c r="C2" s="5" t="s">
        <v>1</v>
      </c>
    </row>
    <row r="3" spans="1:14" ht="14.25" x14ac:dyDescent="0.2">
      <c r="C3" s="12" t="s">
        <v>15</v>
      </c>
      <c r="D3" s="4">
        <v>0.4</v>
      </c>
      <c r="E3" s="1" t="s">
        <v>2</v>
      </c>
      <c r="F3" s="3">
        <v>1.2250000000000001</v>
      </c>
      <c r="G3" s="3" t="s">
        <v>46</v>
      </c>
      <c r="I3" s="3">
        <v>0.4</v>
      </c>
      <c r="J3" s="3" t="s">
        <v>47</v>
      </c>
    </row>
    <row r="4" spans="1:14" ht="14.25" x14ac:dyDescent="0.2">
      <c r="C4" s="14" t="s">
        <v>24</v>
      </c>
      <c r="D4" s="44">
        <f>'Traj 1'!D4</f>
        <v>-3.6</v>
      </c>
      <c r="E4" s="3" t="s">
        <v>16</v>
      </c>
      <c r="F4" s="3"/>
      <c r="G4" s="3"/>
    </row>
    <row r="5" spans="1:14" ht="14.25" x14ac:dyDescent="0.2">
      <c r="C5" s="6" t="s">
        <v>4</v>
      </c>
      <c r="D5" s="1">
        <f>D4*100/10^5</f>
        <v>-3.5999999999999999E-3</v>
      </c>
      <c r="E5" s="1" t="s">
        <v>5</v>
      </c>
    </row>
    <row r="6" spans="1:14" x14ac:dyDescent="0.2">
      <c r="C6" s="14" t="s">
        <v>30</v>
      </c>
      <c r="D6" s="17">
        <v>0.5</v>
      </c>
      <c r="E6" s="3" t="s">
        <v>25</v>
      </c>
      <c r="F6" s="3"/>
      <c r="G6" s="3"/>
    </row>
    <row r="7" spans="1:14" ht="14.25" x14ac:dyDescent="0.2">
      <c r="C7" s="45" t="s">
        <v>21</v>
      </c>
      <c r="D7" s="46">
        <f>'Multiple trajectories'!J3</f>
        <v>-5</v>
      </c>
      <c r="E7" s="47" t="s">
        <v>0</v>
      </c>
      <c r="F7" s="3"/>
      <c r="G7" s="3"/>
      <c r="H7" s="16">
        <f>2*PI()*6.37*10^3*IF(latitude=0,10^(-6),latitude)/360</f>
        <v>-555.88736676019391</v>
      </c>
      <c r="I7" s="3" t="s">
        <v>14</v>
      </c>
      <c r="L7" s="3" t="s">
        <v>17</v>
      </c>
      <c r="M7" s="10">
        <f>2*7.292*10^(-5)*SIN(360*H7/(2*PI()*6.37*10^3)*PI()/180)</f>
        <v>-1.2710793522318467E-5</v>
      </c>
      <c r="N7" s="3" t="s">
        <v>3</v>
      </c>
    </row>
    <row r="8" spans="1:14" ht="14.25" x14ac:dyDescent="0.2">
      <c r="C8" s="11" t="s">
        <v>10</v>
      </c>
      <c r="D8" s="10">
        <f>2*7.292*10^(-5)*SIN(IF(latitude=0,10^(-6),latitude)*PI()/180)</f>
        <v>-1.2710793522318467E-5</v>
      </c>
      <c r="E8" s="3" t="s">
        <v>3</v>
      </c>
      <c r="F8" s="3"/>
      <c r="G8" s="3"/>
      <c r="L8" s="1" t="str">
        <f>IF(latitude&gt;0,"Air parcel initially in Northern Hemisphere",IF(latitude=0,"Air parcel initially at equator","Air parcel initially in Southern Hemisphere"))</f>
        <v>Air parcel initially in Southern Hemisphere</v>
      </c>
    </row>
    <row r="9" spans="1:14" x14ac:dyDescent="0.2">
      <c r="C9" s="2"/>
      <c r="D9" s="10"/>
      <c r="E9" s="3"/>
      <c r="F9" s="3"/>
      <c r="G9" s="3"/>
    </row>
    <row r="10" spans="1:14" ht="15" x14ac:dyDescent="0.25">
      <c r="B10" s="12" t="s">
        <v>9</v>
      </c>
      <c r="C10" s="11" t="s">
        <v>11</v>
      </c>
      <c r="D10" s="13">
        <v>0</v>
      </c>
      <c r="E10" s="3" t="s">
        <v>13</v>
      </c>
      <c r="F10" s="3"/>
      <c r="G10" s="3"/>
    </row>
    <row r="11" spans="1:14" ht="15" x14ac:dyDescent="0.25">
      <c r="C11" s="11" t="s">
        <v>12</v>
      </c>
      <c r="D11" s="13">
        <v>0</v>
      </c>
      <c r="E11" s="3" t="s">
        <v>13</v>
      </c>
      <c r="F11" s="3"/>
      <c r="G11" s="3"/>
      <c r="L11" s="2" t="s">
        <v>22</v>
      </c>
      <c r="M11" s="16">
        <f>-init_km_from_eq</f>
        <v>555.88736676019391</v>
      </c>
      <c r="N11" s="1" t="s">
        <v>23</v>
      </c>
    </row>
    <row r="12" spans="1:14" x14ac:dyDescent="0.2">
      <c r="C12" s="2"/>
      <c r="D12" s="10"/>
      <c r="E12" s="3"/>
      <c r="F12" s="3"/>
      <c r="G12" s="3"/>
    </row>
    <row r="13" spans="1:14" ht="15.75" x14ac:dyDescent="0.25">
      <c r="C13" s="12" t="s">
        <v>48</v>
      </c>
      <c r="D13" s="44">
        <f>'Multiple trajectories'!C3</f>
        <v>8.3333333333333329E-2</v>
      </c>
      <c r="E13" s="3" t="s">
        <v>18</v>
      </c>
      <c r="F13" s="3"/>
      <c r="G13" s="3"/>
      <c r="I13" s="7" t="s">
        <v>45</v>
      </c>
    </row>
    <row r="14" spans="1:14" ht="14.25" x14ac:dyDescent="0.2">
      <c r="I14" s="42">
        <f>MAX(I17:I400)</f>
        <v>79.209754526632707</v>
      </c>
      <c r="J14" s="31" t="s">
        <v>42</v>
      </c>
    </row>
    <row r="15" spans="1:14" x14ac:dyDescent="0.2">
      <c r="F15" s="12" t="s">
        <v>28</v>
      </c>
      <c r="G15" s="18" t="s">
        <v>28</v>
      </c>
    </row>
    <row r="16" spans="1:14" ht="15.75" x14ac:dyDescent="0.25">
      <c r="A16" s="15" t="s">
        <v>6</v>
      </c>
      <c r="B16" s="12" t="s">
        <v>7</v>
      </c>
      <c r="C16" s="12" t="s">
        <v>8</v>
      </c>
      <c r="D16" s="7" t="str">
        <f>B16</f>
        <v>x (km)</v>
      </c>
      <c r="E16" s="7" t="s">
        <v>19</v>
      </c>
      <c r="F16" s="2" t="s">
        <v>5</v>
      </c>
      <c r="G16" s="19" t="s">
        <v>29</v>
      </c>
      <c r="H16" s="12" t="s">
        <v>20</v>
      </c>
      <c r="I16" s="43" t="s">
        <v>43</v>
      </c>
      <c r="J16" s="43" t="s">
        <v>44</v>
      </c>
    </row>
    <row r="17" spans="1:10" x14ac:dyDescent="0.2">
      <c r="A17" s="1">
        <v>0</v>
      </c>
      <c r="B17" s="9">
        <f>((uo+dp_dy/(f*rho))/f*SIN(f*A17*3600)-vo/f*COS(f*A17*3600)-dp_dy*A17*3600/(f*rho)+vo/f)/1000</f>
        <v>0</v>
      </c>
      <c r="C17" s="9">
        <f>((uo+dp_dy/(f*rho))/f*COS(f*A17*3600)+vo/f*SIN(f*A17*3600)-(uo+dp_dy/(f*rho))/f)/1000</f>
        <v>0</v>
      </c>
      <c r="D17" s="48">
        <f t="shared" ref="D17:D80" si="0">B17</f>
        <v>0</v>
      </c>
      <c r="E17" s="8">
        <f>IF(latitude=0,10^(-6),latitude)</f>
        <v>-5</v>
      </c>
      <c r="F17" s="32">
        <f>dp_dy*(1+EXP(-(ABS(E17)-displ)/9*sharpness))^(-alpha)</f>
        <v>-2.7308944807647676E-4</v>
      </c>
      <c r="G17" s="20">
        <f>F17*10^5/100</f>
        <v>-0.27308944807647678</v>
      </c>
      <c r="H17" s="10">
        <f>2*7.292*10^(-5)*SIN(E17*PI()/180)</f>
        <v>-1.2710793522318467E-5</v>
      </c>
      <c r="I17" s="8">
        <f>(uo+dp_dy/(f*rho))*COS(f*$A17*3600)+vo*SIN(f*$A17*3600)-dp_dy/(f*rho)</f>
        <v>0</v>
      </c>
      <c r="J17" s="8">
        <f>-(uo+dp_dy/(f*rho))*SIN(f*$A17*3600)+vo*COS(f*$A17*3600)</f>
        <v>0</v>
      </c>
    </row>
    <row r="18" spans="1:10" x14ac:dyDescent="0.2">
      <c r="A18" s="8">
        <f t="shared" ref="A18:A41" si="1">A17+time_step</f>
        <v>8.3333333333333329E-2</v>
      </c>
      <c r="B18" s="9">
        <f t="shared" ref="B18:B81" si="2">B17+((I17+dp_dy*(1+EXP(-(ABS(E17)-displ)/9*sharpness))^(-alpha)/(H17*rho))/H17*SIN(H17*time_step*3600)-J17/H17*COS(H17*time_step*3600)-dp_dy*(1+EXP(-(ABS(E17)-displ)/9*sharpness))^(-alpha)*time_step*3600/(H17*rho)+J17/H17)/1000</f>
        <v>-3.9050786972438802E-5</v>
      </c>
      <c r="C18" s="9">
        <f t="shared" ref="C18:C81" si="3">C17+((I17+dp_dy*(1+EXP(-(ABS(E17)-displ)/9*sharpness))^(-alpha)/(H17*rho))/H17*COS(H17*time_step*3600)+J17/H17*SIN(H17*time_step*3600)-(I17+dp_dy*(1+EXP(-(ABS(E17)-displ)/9*sharpness))^(-alpha)/(H17*rho))/H17)/1000</f>
        <v>3.0722525681369007E-2</v>
      </c>
      <c r="D18" s="48">
        <f t="shared" si="0"/>
        <v>-3.9050786972438802E-5</v>
      </c>
      <c r="E18" s="8">
        <f t="shared" ref="E18:E81" si="4">360*(init_km_from_eq+C18)/(2*PI()*6.37*10^3)</f>
        <v>-4.9997236623143611</v>
      </c>
      <c r="F18" s="32">
        <f>dp_dy*(1+EXP(-(ABS(E17)-displ)/9*sharpness))^(-alpha)</f>
        <v>-2.7308944807647676E-4</v>
      </c>
      <c r="G18" s="20">
        <f t="shared" ref="G18:G81" si="5">F18*10^5/100</f>
        <v>-0.27308944807647678</v>
      </c>
      <c r="H18" s="10">
        <f>2*7.292*10^(-5)*SIN(E18*PI()/180)</f>
        <v>-1.2710092812090286E-5</v>
      </c>
      <c r="I18" s="8">
        <f t="shared" ref="I18:I49" si="6">(I17+dp_dy*(1+EXP(-(ABS(E17)-displ)/9*sharpness))^(-alpha)/(H17*rho))*COS(H17*time_step*3600)+J17*SIN(H17*time_step*3600)-dp_dy*(1+EXP(-(ABS(E17)-displ)/9*sharpness))^(-alpha)/(H17*rho)</f>
        <v>-3.9050768041448691E-4</v>
      </c>
      <c r="J18" s="8">
        <f t="shared" ref="J18:J49" si="7">-(I17+dp_dy*(1+EXP(-(ABS(E17)-displ)/9*sharpness))^(-alpha)/(H17*rho))*SIN(H17*time_step*3600)+J17*COS(H17*time_step*3600)</f>
        <v>0.20481658969086747</v>
      </c>
    </row>
    <row r="19" spans="1:10" x14ac:dyDescent="0.2">
      <c r="A19" s="8">
        <f t="shared" si="1"/>
        <v>0.16666666666666666</v>
      </c>
      <c r="B19" s="9">
        <f t="shared" si="2"/>
        <v>-3.1239644939159918E-4</v>
      </c>
      <c r="C19" s="9">
        <f t="shared" si="3"/>
        <v>0.12288922015484423</v>
      </c>
      <c r="D19" s="48">
        <f t="shared" si="0"/>
        <v>-3.1239644939159918E-4</v>
      </c>
      <c r="E19" s="8">
        <f t="shared" si="4"/>
        <v>-4.9988946571958355</v>
      </c>
      <c r="F19" s="32">
        <f t="shared" ref="F19:F82" si="8">dp_dy*(1+EXP(-(ABS(E18)-displ)/9*sharpness))^(-alpha)</f>
        <v>-2.7308557364194813E-4</v>
      </c>
      <c r="G19" s="20">
        <f t="shared" si="5"/>
        <v>-0.27308557364194813</v>
      </c>
      <c r="H19" s="10">
        <f t="shared" ref="H19:H82" si="9">2*7.292*10^(-5)*SIN(E19*PI()/180)</f>
        <v>-1.2707990699761318E-5</v>
      </c>
      <c r="I19" s="8">
        <f t="shared" si="6"/>
        <v>-1.5619549213639061E-3</v>
      </c>
      <c r="J19" s="8">
        <f t="shared" si="7"/>
        <v>0.40962729567358935</v>
      </c>
    </row>
    <row r="20" spans="1:10" x14ac:dyDescent="0.2">
      <c r="A20" s="8">
        <f t="shared" si="1"/>
        <v>0.25</v>
      </c>
      <c r="B20" s="9">
        <f t="shared" si="2"/>
        <v>-1.0542707612858067E-3</v>
      </c>
      <c r="C20" s="9">
        <f t="shared" si="3"/>
        <v>0.27649700020626189</v>
      </c>
      <c r="D20" s="48">
        <f t="shared" si="0"/>
        <v>-1.0542707612858067E-3</v>
      </c>
      <c r="E20" s="8">
        <f t="shared" si="4"/>
        <v>-4.9975130123767899</v>
      </c>
      <c r="F20" s="32">
        <f t="shared" si="8"/>
        <v>-2.7307395075239422E-4</v>
      </c>
      <c r="G20" s="20">
        <f t="shared" si="5"/>
        <v>-0.27307395075239421</v>
      </c>
      <c r="H20" s="10">
        <f t="shared" si="9"/>
        <v>-1.2704487250332376E-5</v>
      </c>
      <c r="I20" s="8">
        <f t="shared" si="6"/>
        <v>-3.5140011616690003E-3</v>
      </c>
      <c r="J20" s="8">
        <f t="shared" si="7"/>
        <v>0.61442333100602919</v>
      </c>
    </row>
    <row r="21" spans="1:10" x14ac:dyDescent="0.2">
      <c r="A21" s="8">
        <f t="shared" si="1"/>
        <v>0.33333333333333331</v>
      </c>
      <c r="B21" s="9">
        <f t="shared" si="2"/>
        <v>-2.4987615632653618E-3</v>
      </c>
      <c r="C21" s="9">
        <f t="shared" si="3"/>
        <v>0.49154014742653818</v>
      </c>
      <c r="D21" s="48">
        <f t="shared" si="0"/>
        <v>-2.4987615632653618E-3</v>
      </c>
      <c r="E21" s="8">
        <f t="shared" si="4"/>
        <v>-4.9955787792921855</v>
      </c>
      <c r="F21" s="32">
        <f t="shared" si="8"/>
        <v>-2.7305458070475122E-4</v>
      </c>
      <c r="G21" s="20">
        <f t="shared" si="5"/>
        <v>-0.27305458070475125</v>
      </c>
      <c r="H21" s="10">
        <f t="shared" si="9"/>
        <v>-1.2699582585364539E-5</v>
      </c>
      <c r="I21" s="8">
        <f t="shared" si="6"/>
        <v>-6.2460140837998779E-3</v>
      </c>
      <c r="J21" s="8">
        <f t="shared" si="7"/>
        <v>0.81919591501961575</v>
      </c>
    </row>
    <row r="22" spans="1:10" x14ac:dyDescent="0.2">
      <c r="A22" s="8">
        <f t="shared" si="1"/>
        <v>0.41666666666666663</v>
      </c>
      <c r="B22" s="9">
        <f t="shared" si="2"/>
        <v>-4.8797232557208194E-3</v>
      </c>
      <c r="C22" s="9">
        <f t="shared" si="3"/>
        <v>0.768010310661979</v>
      </c>
      <c r="D22" s="48">
        <f t="shared" si="0"/>
        <v>-4.8797232557208194E-3</v>
      </c>
      <c r="E22" s="8">
        <f t="shared" si="4"/>
        <v>-4.9930920330575415</v>
      </c>
      <c r="F22" s="32">
        <f t="shared" si="8"/>
        <v>-2.7302746573339913E-4</v>
      </c>
      <c r="G22" s="20">
        <f t="shared" si="5"/>
        <v>-0.27302746573339914</v>
      </c>
      <c r="H22" s="10">
        <f t="shared" si="9"/>
        <v>-1.2693276882929879E-5</v>
      </c>
      <c r="I22" s="8">
        <f t="shared" si="6"/>
        <v>-9.7570697541939921E-3</v>
      </c>
      <c r="J22" s="8">
        <f t="shared" si="7"/>
        <v>1.0239362771000191</v>
      </c>
    </row>
    <row r="23" spans="1:10" x14ac:dyDescent="0.2">
      <c r="A23" s="8">
        <f t="shared" si="1"/>
        <v>0.49999999999999994</v>
      </c>
      <c r="B23" s="9">
        <f t="shared" si="2"/>
        <v>-8.4306893443372253E-3</v>
      </c>
      <c r="C23" s="9">
        <f t="shared" si="3"/>
        <v>1.1058965095961466</v>
      </c>
      <c r="D23" s="48">
        <f t="shared" si="0"/>
        <v>-8.4306893443372253E-3</v>
      </c>
      <c r="E23" s="8">
        <f t="shared" si="4"/>
        <v>-4.9900528724367179</v>
      </c>
      <c r="F23" s="32">
        <f t="shared" si="8"/>
        <v>-2.7299260900939842E-4</v>
      </c>
      <c r="G23" s="20">
        <f t="shared" si="5"/>
        <v>-0.27299260900939842</v>
      </c>
      <c r="H23" s="10">
        <f t="shared" si="9"/>
        <v>-1.2685570377539099E-5</v>
      </c>
      <c r="I23" s="8">
        <f t="shared" si="6"/>
        <v>-1.4045952832191233E-2</v>
      </c>
      <c r="J23" s="8">
        <f t="shared" si="7"/>
        <v>1.2286356604613031</v>
      </c>
    </row>
    <row r="24" spans="1:10" x14ac:dyDescent="0.2">
      <c r="A24" s="8">
        <f t="shared" si="1"/>
        <v>0.58333333333333326</v>
      </c>
      <c r="B24" s="9">
        <f t="shared" si="2"/>
        <v>-1.3384785058582566E-2</v>
      </c>
      <c r="C24" s="9">
        <f t="shared" si="3"/>
        <v>1.5051851394651456</v>
      </c>
      <c r="D24" s="48">
        <f t="shared" si="0"/>
        <v>-1.3384785058582566E-2</v>
      </c>
      <c r="E24" s="8">
        <f t="shared" si="4"/>
        <v>-4.986461419799503</v>
      </c>
      <c r="F24" s="32">
        <f t="shared" si="8"/>
        <v>-2.7295001463939093E-4</v>
      </c>
      <c r="G24" s="20">
        <f t="shared" si="5"/>
        <v>-0.27295001463939095</v>
      </c>
      <c r="H24" s="10">
        <f t="shared" si="9"/>
        <v>-1.267646336004602E-5</v>
      </c>
      <c r="I24" s="8">
        <f t="shared" si="6"/>
        <v>-1.9111156847344546E-2</v>
      </c>
      <c r="J24" s="8">
        <f t="shared" si="7"/>
        <v>1.4332853259110063</v>
      </c>
    </row>
    <row r="25" spans="1:10" x14ac:dyDescent="0.2">
      <c r="A25" s="8">
        <f t="shared" si="1"/>
        <v>0.66666666666666663</v>
      </c>
      <c r="B25" s="9">
        <f t="shared" si="2"/>
        <v>-1.9974640063528566E-2</v>
      </c>
      <c r="C25" s="9">
        <f t="shared" si="3"/>
        <v>1.9658599768960847</v>
      </c>
      <c r="D25" s="48">
        <f t="shared" si="0"/>
        <v>-1.9974640063528566E-2</v>
      </c>
      <c r="E25" s="8">
        <f t="shared" si="4"/>
        <v>-4.9823178210690999</v>
      </c>
      <c r="F25" s="32">
        <f t="shared" si="8"/>
        <v>-2.7289968766416563E-4</v>
      </c>
      <c r="G25" s="20">
        <f t="shared" si="5"/>
        <v>-0.27289968766416561</v>
      </c>
      <c r="H25" s="10">
        <f t="shared" si="9"/>
        <v>-1.2665956177529164E-5</v>
      </c>
      <c r="I25" s="8">
        <f t="shared" si="6"/>
        <v>-2.4950884544928442E-2</v>
      </c>
      <c r="J25" s="8">
        <f t="shared" si="7"/>
        <v>1.6378765556036123</v>
      </c>
    </row>
    <row r="26" spans="1:10" x14ac:dyDescent="0.2">
      <c r="A26" s="8">
        <f t="shared" si="1"/>
        <v>0.75</v>
      </c>
      <c r="B26" s="9">
        <f t="shared" si="2"/>
        <v>-2.8432301285743956E-2</v>
      </c>
      <c r="C26" s="9">
        <f t="shared" si="3"/>
        <v>2.4879021868743001</v>
      </c>
      <c r="D26" s="48">
        <f t="shared" si="0"/>
        <v>-2.8432301285743956E-2</v>
      </c>
      <c r="E26" s="8">
        <f t="shared" si="4"/>
        <v>-4.9776222456594565</v>
      </c>
      <c r="F26" s="32">
        <f t="shared" si="8"/>
        <v>-2.7284163405689186E-4</v>
      </c>
      <c r="G26" s="20">
        <f t="shared" si="5"/>
        <v>-0.27284163405689182</v>
      </c>
      <c r="H26" s="10">
        <f t="shared" si="9"/>
        <v>-1.2654049233150244E-5</v>
      </c>
      <c r="I26" s="8">
        <f t="shared" si="6"/>
        <v>-3.1563048299332763E-2</v>
      </c>
      <c r="J26" s="8">
        <f t="shared" si="7"/>
        <v>1.8424006567798763</v>
      </c>
    </row>
    <row r="27" spans="1:10" x14ac:dyDescent="0.2">
      <c r="A27" s="8">
        <f t="shared" si="1"/>
        <v>0.83333333333333337</v>
      </c>
      <c r="B27" s="9">
        <f t="shared" si="2"/>
        <v>-3.8989145873007142E-2</v>
      </c>
      <c r="C27" s="9">
        <f t="shared" si="3"/>
        <v>3.0712903308272361</v>
      </c>
      <c r="D27" s="48">
        <f t="shared" si="0"/>
        <v>-3.8989145873007142E-2</v>
      </c>
      <c r="E27" s="8">
        <f t="shared" si="4"/>
        <v>-4.9723748864025534</v>
      </c>
      <c r="F27" s="32">
        <f t="shared" si="8"/>
        <v>-2.7277586072101741E-4</v>
      </c>
      <c r="G27" s="20">
        <f t="shared" si="5"/>
        <v>-0.27277586072101739</v>
      </c>
      <c r="H27" s="10">
        <f t="shared" si="9"/>
        <v>-1.2640742985989884E-5</v>
      </c>
      <c r="I27" s="8">
        <f t="shared" si="6"/>
        <v>-3.8945270594950898E-2</v>
      </c>
      <c r="J27" s="8">
        <f t="shared" si="7"/>
        <v>2.0468489654894855</v>
      </c>
    </row>
    <row r="28" spans="1:10" x14ac:dyDescent="0.2">
      <c r="A28" s="8">
        <f t="shared" si="1"/>
        <v>0.91666666666666674</v>
      </c>
      <c r="B28" s="9">
        <f t="shared" si="2"/>
        <v>-5.1875794308647527E-2</v>
      </c>
      <c r="C28" s="9">
        <f t="shared" si="3"/>
        <v>3.7160003758231177</v>
      </c>
      <c r="D28" s="48">
        <f t="shared" si="0"/>
        <v>-5.1875794308647527E-2</v>
      </c>
      <c r="E28" s="8">
        <f t="shared" si="4"/>
        <v>-4.9665759594656684</v>
      </c>
      <c r="F28" s="32">
        <f t="shared" si="8"/>
        <v>-2.7270237548783916E-4</v>
      </c>
      <c r="G28" s="20">
        <f t="shared" si="5"/>
        <v>-0.27270237548783915</v>
      </c>
      <c r="H28" s="10">
        <f t="shared" si="9"/>
        <v>-1.2626037950860572E-5</v>
      </c>
      <c r="I28" s="8">
        <f t="shared" si="6"/>
        <v>-4.7094884574235607E-2</v>
      </c>
      <c r="J28" s="8">
        <f t="shared" si="7"/>
        <v>2.251212850294539</v>
      </c>
    </row>
    <row r="29" spans="1:10" x14ac:dyDescent="0.2">
      <c r="A29" s="8">
        <f t="shared" si="1"/>
        <v>1</v>
      </c>
      <c r="B29" s="9">
        <f t="shared" si="2"/>
        <v>-6.732202370026244E-2</v>
      </c>
      <c r="C29" s="9">
        <f t="shared" si="3"/>
        <v>4.4220057048778978</v>
      </c>
      <c r="D29" s="48">
        <f t="shared" si="0"/>
        <v>-6.732202370026244E-2</v>
      </c>
      <c r="E29" s="8">
        <f t="shared" si="4"/>
        <v>-4.9602257042586704</v>
      </c>
      <c r="F29" s="32">
        <f t="shared" si="8"/>
        <v>-2.7262118711374173E-4</v>
      </c>
      <c r="G29" s="20">
        <f t="shared" si="5"/>
        <v>-0.27262118711374173</v>
      </c>
      <c r="H29" s="10">
        <f t="shared" si="9"/>
        <v>-1.2609934698096978E-5</v>
      </c>
      <c r="I29" s="8">
        <f t="shared" si="6"/>
        <v>-5.6008934652403752E-2</v>
      </c>
      <c r="J29" s="8">
        <f t="shared" si="7"/>
        <v>2.4554837159513494</v>
      </c>
    </row>
    <row r="30" spans="1:10" x14ac:dyDescent="0.2">
      <c r="A30" s="8">
        <f t="shared" si="1"/>
        <v>1.0833333333333333</v>
      </c>
      <c r="B30" s="9">
        <f t="shared" si="2"/>
        <v>-8.5556681262542053E-2</v>
      </c>
      <c r="C30" s="9">
        <f t="shared" si="3"/>
        <v>5.1892771283620966</v>
      </c>
      <c r="D30" s="48">
        <f t="shared" si="0"/>
        <v>-8.5556681262542053E-2</v>
      </c>
      <c r="E30" s="8">
        <f t="shared" si="4"/>
        <v>-4.9533243833314105</v>
      </c>
      <c r="F30" s="32">
        <f t="shared" si="8"/>
        <v>-2.7253230527711015E-4</v>
      </c>
      <c r="G30" s="20">
        <f t="shared" si="5"/>
        <v>-0.27253230527711014</v>
      </c>
      <c r="H30" s="10">
        <f t="shared" si="9"/>
        <v>-1.259243385332381E-5</v>
      </c>
      <c r="I30" s="8">
        <f t="shared" si="6"/>
        <v>-6.5684177198257032E-2</v>
      </c>
      <c r="J30" s="8">
        <f t="shared" si="7"/>
        <v>2.6596530070680795</v>
      </c>
    </row>
    <row r="31" spans="1:10" x14ac:dyDescent="0.2">
      <c r="A31" s="8">
        <f t="shared" si="1"/>
        <v>1.1666666666666665</v>
      </c>
      <c r="B31" s="9">
        <f t="shared" si="2"/>
        <v>-0.10680759801451678</v>
      </c>
      <c r="C31" s="9">
        <f t="shared" si="3"/>
        <v>6.0177828965000808</v>
      </c>
      <c r="D31" s="48">
        <f t="shared" si="0"/>
        <v>-0.10680759801451678</v>
      </c>
      <c r="E31" s="8">
        <f t="shared" si="4"/>
        <v>-4.9458722822613082</v>
      </c>
      <c r="F31" s="32">
        <f t="shared" si="8"/>
        <v>-2.7243574057491884E-4</v>
      </c>
      <c r="G31" s="20">
        <f t="shared" si="5"/>
        <v>-0.27243574057491882</v>
      </c>
      <c r="H31" s="10">
        <f t="shared" si="9"/>
        <v>-1.2573536097201384E-5</v>
      </c>
      <c r="I31" s="8">
        <f t="shared" si="6"/>
        <v>-7.6117081280642651E-2</v>
      </c>
      <c r="J31" s="8">
        <f t="shared" si="7"/>
        <v>2.8637122117357467</v>
      </c>
    </row>
    <row r="32" spans="1:10" x14ac:dyDescent="0.2">
      <c r="A32" s="8">
        <f t="shared" si="1"/>
        <v>1.2499999999999998</v>
      </c>
      <c r="B32" s="9">
        <f t="shared" si="2"/>
        <v>-0.1313015027102756</v>
      </c>
      <c r="C32" s="9">
        <f t="shared" si="3"/>
        <v>6.9074887129580604</v>
      </c>
      <c r="D32" s="48">
        <f t="shared" si="0"/>
        <v>-0.1313015027102756</v>
      </c>
      <c r="E32" s="8">
        <f t="shared" si="4"/>
        <v>-4.9378697095311219</v>
      </c>
      <c r="F32" s="32">
        <f t="shared" si="8"/>
        <v>-2.7233150451899619E-4</v>
      </c>
      <c r="G32" s="20">
        <f t="shared" si="5"/>
        <v>-0.27233150451899618</v>
      </c>
      <c r="H32" s="10">
        <f t="shared" si="9"/>
        <v>-1.2553242165148914E-5</v>
      </c>
      <c r="I32" s="8">
        <f t="shared" si="6"/>
        <v>-8.7303829479765227E-2</v>
      </c>
      <c r="J32" s="8">
        <f t="shared" si="7"/>
        <v>3.0676528651301402</v>
      </c>
    </row>
    <row r="33" spans="1:10" x14ac:dyDescent="0.2">
      <c r="A33" s="8">
        <f t="shared" si="1"/>
        <v>1.333333333333333</v>
      </c>
      <c r="B33" s="9">
        <f t="shared" si="2"/>
        <v>-0.15926393602280042</v>
      </c>
      <c r="C33" s="9">
        <f t="shared" si="3"/>
        <v>7.8583577495031065</v>
      </c>
      <c r="D33" s="48">
        <f t="shared" si="0"/>
        <v>-0.15926393602280042</v>
      </c>
      <c r="E33" s="8">
        <f t="shared" si="4"/>
        <v>-4.9293169963971044</v>
      </c>
      <c r="F33" s="32">
        <f t="shared" si="8"/>
        <v>-2.7221960953197218E-4</v>
      </c>
      <c r="G33" s="20">
        <f t="shared" si="5"/>
        <v>-0.27221960953197216</v>
      </c>
      <c r="H33" s="10">
        <f t="shared" si="9"/>
        <v>-1.2531552847046004E-5</v>
      </c>
      <c r="I33" s="8">
        <f t="shared" si="6"/>
        <v>-9.9240318762852553E-2</v>
      </c>
      <c r="J33" s="8">
        <f t="shared" si="7"/>
        <v>3.2714665530822207</v>
      </c>
    </row>
    <row r="34" spans="1:10" x14ac:dyDescent="0.2">
      <c r="A34" s="8">
        <f t="shared" si="1"/>
        <v>1.4166666666666663</v>
      </c>
      <c r="B34" s="9">
        <f t="shared" si="2"/>
        <v>-0.19091916499997935</v>
      </c>
      <c r="C34" s="9">
        <f t="shared" si="3"/>
        <v>8.8703506617322567</v>
      </c>
      <c r="D34" s="48">
        <f t="shared" si="0"/>
        <v>-0.19091916499997935</v>
      </c>
      <c r="E34" s="8">
        <f t="shared" si="4"/>
        <v>-4.9202144967475148</v>
      </c>
      <c r="F34" s="32">
        <f t="shared" si="8"/>
        <v>-2.721000689429077E-4</v>
      </c>
      <c r="G34" s="20">
        <f t="shared" si="5"/>
        <v>-0.27210006894290772</v>
      </c>
      <c r="H34" s="10">
        <f t="shared" si="9"/>
        <v>-1.250846898691219E-5</v>
      </c>
      <c r="I34" s="8">
        <f t="shared" si="6"/>
        <v>-0.11192216142327993</v>
      </c>
      <c r="J34" s="8">
        <f t="shared" si="7"/>
        <v>3.4751449156145884</v>
      </c>
    </row>
    <row r="35" spans="1:10" x14ac:dyDescent="0.2">
      <c r="A35" s="8">
        <f t="shared" si="1"/>
        <v>1.4999999999999996</v>
      </c>
      <c r="B35" s="9">
        <f t="shared" si="2"/>
        <v>-0.2264900978119786</v>
      </c>
      <c r="C35" s="9">
        <f t="shared" si="3"/>
        <v>9.9434256058549515</v>
      </c>
      <c r="D35" s="48">
        <f t="shared" si="0"/>
        <v>-0.2264900978119786</v>
      </c>
      <c r="E35" s="8">
        <f t="shared" si="4"/>
        <v>-4.9105625869516798</v>
      </c>
      <c r="F35" s="32">
        <f t="shared" si="8"/>
        <v>-2.7197289698261182E-4</v>
      </c>
      <c r="G35" s="20">
        <f t="shared" si="5"/>
        <v>-0.27197289698261184</v>
      </c>
      <c r="H35" s="10">
        <f t="shared" si="9"/>
        <v>-1.2483991482565087E-5</v>
      </c>
      <c r="I35" s="8">
        <f t="shared" si="6"/>
        <v>-0.12534468608247806</v>
      </c>
      <c r="J35" s="8">
        <f t="shared" si="7"/>
        <v>3.6786796504416328</v>
      </c>
    </row>
    <row r="36" spans="1:10" x14ac:dyDescent="0.2">
      <c r="A36" s="8">
        <f t="shared" si="1"/>
        <v>1.5833333333333328</v>
      </c>
      <c r="B36" s="9">
        <f t="shared" si="2"/>
        <v>-0.26619819880813345</v>
      </c>
      <c r="C36" s="9">
        <f t="shared" si="3"/>
        <v>11.077538256522269</v>
      </c>
      <c r="D36" s="48">
        <f t="shared" si="0"/>
        <v>-0.26619819880813345</v>
      </c>
      <c r="E36" s="8">
        <f t="shared" si="4"/>
        <v>-4.9003616656996174</v>
      </c>
      <c r="F36" s="32">
        <f t="shared" si="8"/>
        <v>-2.7183810877864955E-4</v>
      </c>
      <c r="G36" s="20">
        <f t="shared" si="5"/>
        <v>-0.27183810877864956</v>
      </c>
      <c r="H36" s="10">
        <f t="shared" si="9"/>
        <v>-1.2458121285257047E-5</v>
      </c>
      <c r="I36" s="8">
        <f t="shared" si="6"/>
        <v>-0.13950293875367947</v>
      </c>
      <c r="J36" s="8">
        <f t="shared" si="7"/>
        <v>3.8820625164309943</v>
      </c>
    </row>
    <row r="37" spans="1:10" x14ac:dyDescent="0.2">
      <c r="A37" s="8">
        <f t="shared" si="1"/>
        <v>1.6666666666666661</v>
      </c>
      <c r="B37" s="9">
        <f t="shared" si="2"/>
        <v>-0.31026340390271256</v>
      </c>
      <c r="C37" s="9">
        <f t="shared" si="3"/>
        <v>12.272641825684348</v>
      </c>
      <c r="D37" s="48">
        <f t="shared" si="0"/>
        <v>-0.31026340390271256</v>
      </c>
      <c r="E37" s="8">
        <f t="shared" si="4"/>
        <v>-4.8896121538324273</v>
      </c>
      <c r="F37" s="32">
        <f t="shared" si="8"/>
        <v>-2.7169572035004304E-4</v>
      </c>
      <c r="G37" s="20">
        <f t="shared" si="5"/>
        <v>-0.27169572035004302</v>
      </c>
      <c r="H37" s="10">
        <f t="shared" si="9"/>
        <v>-1.2430859399290919E-5</v>
      </c>
      <c r="I37" s="8">
        <f t="shared" si="6"/>
        <v>-0.15439168396674319</v>
      </c>
      <c r="J37" s="8">
        <f t="shared" si="7"/>
        <v>4.0852853370239997</v>
      </c>
    </row>
    <row r="38" spans="1:10" x14ac:dyDescent="0.2">
      <c r="A38" s="8">
        <f t="shared" si="1"/>
        <v>1.7499999999999993</v>
      </c>
      <c r="B38" s="9">
        <f t="shared" si="2"/>
        <v>-0.35890403630620316</v>
      </c>
      <c r="C38" s="9">
        <f t="shared" si="3"/>
        <v>13.528687082470396</v>
      </c>
      <c r="D38" s="48">
        <f t="shared" si="0"/>
        <v>-0.35890403630620316</v>
      </c>
      <c r="E38" s="8">
        <f t="shared" si="4"/>
        <v>-4.8783144941634689</v>
      </c>
      <c r="F38" s="32">
        <f t="shared" si="8"/>
        <v>-2.7154574860167088E-4</v>
      </c>
      <c r="G38" s="20">
        <f t="shared" si="5"/>
        <v>-0.27154574860167086</v>
      </c>
      <c r="H38" s="10">
        <f t="shared" si="9"/>
        <v>-1.2402206881614851E-5</v>
      </c>
      <c r="I38" s="8">
        <f t="shared" si="6"/>
        <v>-0.17000540595299185</v>
      </c>
      <c r="J38" s="8">
        <f t="shared" si="7"/>
        <v>4.2883400036127526</v>
      </c>
    </row>
    <row r="39" spans="1:10" x14ac:dyDescent="0.2">
      <c r="A39" s="8">
        <f t="shared" si="1"/>
        <v>1.8333333333333326</v>
      </c>
      <c r="B39" s="9">
        <f t="shared" si="2"/>
        <v>-0.41233672262199439</v>
      </c>
      <c r="C39" s="9">
        <f t="shared" si="3"/>
        <v>14.845622374073605</v>
      </c>
      <c r="D39" s="48">
        <f t="shared" si="0"/>
        <v>-0.41233672262199439</v>
      </c>
      <c r="E39" s="8">
        <f t="shared" si="4"/>
        <v>-4.8664691512905174</v>
      </c>
      <c r="F39" s="32">
        <f t="shared" si="8"/>
        <v>-2.7138821131837091E-4</v>
      </c>
      <c r="G39" s="20">
        <f t="shared" si="5"/>
        <v>-0.27138821131837093</v>
      </c>
      <c r="H39" s="10">
        <f t="shared" si="9"/>
        <v>-1.2372164841396615E-5</v>
      </c>
      <c r="I39" s="8">
        <f t="shared" si="6"/>
        <v>-0.18633830988915889</v>
      </c>
      <c r="J39" s="8">
        <f t="shared" si="7"/>
        <v>4.4912184788716019</v>
      </c>
    </row>
    <row r="40" spans="1:10" x14ac:dyDescent="0.2">
      <c r="A40" s="8">
        <f t="shared" si="1"/>
        <v>1.9166666666666659</v>
      </c>
      <c r="B40" s="9">
        <f t="shared" si="2"/>
        <v>-0.47077630932432118</v>
      </c>
      <c r="C40" s="9">
        <f t="shared" si="3"/>
        <v>16.223393647631632</v>
      </c>
      <c r="D40" s="48">
        <f t="shared" si="0"/>
        <v>-0.47077630932432118</v>
      </c>
      <c r="E40" s="8">
        <f t="shared" si="4"/>
        <v>-4.8540766113989573</v>
      </c>
      <c r="F40" s="32">
        <f t="shared" si="8"/>
        <v>-2.7122312715874855E-4</v>
      </c>
      <c r="G40" s="20">
        <f t="shared" si="5"/>
        <v>-0.27122312715874858</v>
      </c>
      <c r="H40" s="10">
        <f t="shared" si="9"/>
        <v>-1.2340734439577602E-5</v>
      </c>
      <c r="I40" s="8">
        <f t="shared" si="6"/>
        <v>-0.20338432319935862</v>
      </c>
      <c r="J40" s="8">
        <f t="shared" si="7"/>
        <v>4.6939128000407191</v>
      </c>
    </row>
    <row r="41" spans="1:10" x14ac:dyDescent="0.2">
      <c r="A41" s="8">
        <f t="shared" si="1"/>
        <v>1.9999999999999991</v>
      </c>
      <c r="B41" s="9">
        <f t="shared" si="2"/>
        <v>-0.53443577963545441</v>
      </c>
      <c r="C41" s="9">
        <f t="shared" si="3"/>
        <v>17.661944473079409</v>
      </c>
      <c r="D41" s="48">
        <f t="shared" si="0"/>
        <v>-0.53443577963545441</v>
      </c>
      <c r="E41" s="8">
        <f t="shared" si="4"/>
        <v>-4.8411373820562229</v>
      </c>
      <c r="F41" s="32">
        <f t="shared" si="8"/>
        <v>-2.7105051564869611E-4</v>
      </c>
      <c r="G41" s="20">
        <f t="shared" si="5"/>
        <v>-0.27105051564869614</v>
      </c>
      <c r="H41" s="10">
        <f t="shared" si="9"/>
        <v>-1.2307916888406947E-5</v>
      </c>
      <c r="I41" s="8">
        <f t="shared" si="6"/>
        <v>-0.22113709691404182</v>
      </c>
      <c r="J41" s="8">
        <f t="shared" si="7"/>
        <v>4.8964150821595673</v>
      </c>
    </row>
    <row r="42" spans="1:10" x14ac:dyDescent="0.2">
      <c r="A42" s="8">
        <f t="shared" ref="A42:A105" si="10">A41+time_step</f>
        <v>2.0833333333333326</v>
      </c>
      <c r="B42" s="9">
        <f t="shared" si="2"/>
        <v>-0.60352617081895921</v>
      </c>
      <c r="C42" s="9">
        <f t="shared" si="3"/>
        <v>19.1612160669677</v>
      </c>
      <c r="D42" s="48">
        <f t="shared" si="0"/>
        <v>-0.60352617081895921</v>
      </c>
      <c r="E42" s="8">
        <f t="shared" si="4"/>
        <v>-4.8276519919975653</v>
      </c>
      <c r="F42" s="32">
        <f t="shared" si="8"/>
        <v>-2.7087039717462884E-4</v>
      </c>
      <c r="G42" s="20">
        <f t="shared" si="5"/>
        <v>-0.27087039717462885</v>
      </c>
      <c r="H42" s="10">
        <f t="shared" si="9"/>
        <v>-1.2273713450955948E-5</v>
      </c>
      <c r="I42" s="8">
        <f t="shared" si="6"/>
        <v>-0.23959000708476452</v>
      </c>
      <c r="J42" s="8">
        <f t="shared" si="7"/>
        <v>5.0987175212480649</v>
      </c>
    </row>
    <row r="43" spans="1:10" x14ac:dyDescent="0.2">
      <c r="A43" s="8">
        <f t="shared" si="10"/>
        <v>2.1666666666666661</v>
      </c>
      <c r="B43" s="9">
        <f t="shared" si="2"/>
        <v>-0.67825649190601878</v>
      </c>
      <c r="C43" s="9">
        <f t="shared" si="3"/>
        <v>20.721147317227913</v>
      </c>
      <c r="D43" s="48">
        <f t="shared" si="0"/>
        <v>-0.67825649190601878</v>
      </c>
      <c r="E43" s="8">
        <f t="shared" si="4"/>
        <v>-4.8136209909032992</v>
      </c>
      <c r="F43" s="32">
        <f t="shared" si="8"/>
        <v>-2.7068279297644163E-4</v>
      </c>
      <c r="G43" s="20">
        <f t="shared" si="5"/>
        <v>-0.27068279297644166</v>
      </c>
      <c r="H43" s="10">
        <f t="shared" si="9"/>
        <v>-1.2238125440613167E-5</v>
      </c>
      <c r="I43" s="8">
        <f t="shared" si="6"/>
        <v>-0.25873615625364721</v>
      </c>
      <c r="J43" s="8">
        <f t="shared" si="7"/>
        <v>5.3008123974332761</v>
      </c>
    </row>
    <row r="44" spans="1:10" x14ac:dyDescent="0.2">
      <c r="A44" s="8">
        <f t="shared" si="10"/>
        <v>2.2499999999999996</v>
      </c>
      <c r="B44" s="9">
        <f t="shared" si="2"/>
        <v>-0.7588336418699565</v>
      </c>
      <c r="C44" s="9">
        <f t="shared" si="3"/>
        <v>22.34167480886542</v>
      </c>
      <c r="D44" s="48">
        <f t="shared" si="0"/>
        <v>-0.7588336418699565</v>
      </c>
      <c r="E44" s="8">
        <f t="shared" si="4"/>
        <v>-4.7990449491677021</v>
      </c>
      <c r="F44" s="32">
        <f t="shared" si="8"/>
        <v>-2.7048772514019239E-4</v>
      </c>
      <c r="G44" s="20">
        <f t="shared" si="5"/>
        <v>-0.27048772514019237</v>
      </c>
      <c r="H44" s="10">
        <f t="shared" si="9"/>
        <v>-1.2201154220560583E-5</v>
      </c>
      <c r="I44" s="8">
        <f t="shared" si="6"/>
        <v>-0.27856837497626685</v>
      </c>
      <c r="J44" s="8">
        <f t="shared" si="7"/>
        <v>5.5026920780195141</v>
      </c>
    </row>
    <row r="45" spans="1:10" x14ac:dyDescent="0.2">
      <c r="A45" s="8">
        <f t="shared" si="10"/>
        <v>2.333333333333333</v>
      </c>
      <c r="B45" s="9">
        <f t="shared" si="2"/>
        <v>-0.84546232826589596</v>
      </c>
      <c r="C45" s="9">
        <f t="shared" si="3"/>
        <v>24.02273285056372</v>
      </c>
      <c r="D45" s="48">
        <f t="shared" si="0"/>
        <v>-0.84546232826589596</v>
      </c>
      <c r="E45" s="8">
        <f t="shared" si="4"/>
        <v>-4.7839244576597215</v>
      </c>
      <c r="F45" s="32">
        <f t="shared" si="8"/>
        <v>-2.7028521659051521E-4</v>
      </c>
      <c r="G45" s="20">
        <f t="shared" si="5"/>
        <v>-0.27028521659051519</v>
      </c>
      <c r="H45" s="10">
        <f t="shared" si="9"/>
        <v>-1.2162801203231157E-5</v>
      </c>
      <c r="I45" s="8">
        <f t="shared" si="6"/>
        <v>-0.29907922339674542</v>
      </c>
      <c r="J45" s="8">
        <f t="shared" si="7"/>
        <v>5.7043490204997589</v>
      </c>
    </row>
    <row r="46" spans="1:10" x14ac:dyDescent="0.2">
      <c r="A46" s="8">
        <f t="shared" si="10"/>
        <v>2.4166666666666665</v>
      </c>
      <c r="B46" s="9">
        <f t="shared" si="2"/>
        <v>-0.93834498635057584</v>
      </c>
      <c r="C46" s="9">
        <f t="shared" si="3"/>
        <v>25.764253502188257</v>
      </c>
      <c r="D46" s="48">
        <f t="shared" si="0"/>
        <v>-0.93834498635057584</v>
      </c>
      <c r="E46" s="8">
        <f t="shared" si="4"/>
        <v>-4.7682601274755836</v>
      </c>
      <c r="F46" s="32">
        <f t="shared" si="8"/>
        <v>-2.7007529108277414E-4</v>
      </c>
      <c r="G46" s="20">
        <f t="shared" si="5"/>
        <v>-0.27007529108277412</v>
      </c>
      <c r="H46" s="10">
        <f t="shared" si="9"/>
        <v>-1.2123067849748015E-5</v>
      </c>
      <c r="I46" s="8">
        <f t="shared" si="6"/>
        <v>-0.32026099287377008</v>
      </c>
      <c r="J46" s="8">
        <f t="shared" si="7"/>
        <v>5.9057757755063278</v>
      </c>
    </row>
    <row r="47" spans="1:10" x14ac:dyDescent="0.2">
      <c r="A47" s="8">
        <f t="shared" si="10"/>
        <v>2.5</v>
      </c>
      <c r="B47" s="9">
        <f t="shared" si="2"/>
        <v>-1.0376816986972792</v>
      </c>
      <c r="C47" s="9">
        <f t="shared" si="3"/>
        <v>27.566166603156372</v>
      </c>
      <c r="D47" s="48">
        <f t="shared" si="0"/>
        <v>-1.0376816986972792</v>
      </c>
      <c r="E47" s="8">
        <f t="shared" si="4"/>
        <v>-4.7520525896836201</v>
      </c>
      <c r="F47" s="32">
        <f t="shared" si="8"/>
        <v>-2.6985797319495564E-4</v>
      </c>
      <c r="G47" s="20">
        <f t="shared" si="5"/>
        <v>-0.26985797319495564</v>
      </c>
      <c r="H47" s="10">
        <f t="shared" si="9"/>
        <v>-1.2081955669346007E-5</v>
      </c>
      <c r="I47" s="8">
        <f t="shared" si="6"/>
        <v>-0.34210570765615955</v>
      </c>
      <c r="J47" s="8">
        <f t="shared" si="7"/>
        <v>6.1069649896987945</v>
      </c>
    </row>
    <row r="48" spans="1:10" x14ac:dyDescent="0.2">
      <c r="A48" s="8">
        <f t="shared" si="10"/>
        <v>2.5833333333333335</v>
      </c>
      <c r="B48" s="9">
        <f t="shared" si="2"/>
        <v>-1.1436701153210109</v>
      </c>
      <c r="C48" s="9">
        <f t="shared" si="3"/>
        <v>29.428399801677099</v>
      </c>
      <c r="D48" s="48">
        <f t="shared" si="0"/>
        <v>-1.1436701153210109</v>
      </c>
      <c r="E48" s="8">
        <f t="shared" si="4"/>
        <v>-4.7353024950612674</v>
      </c>
      <c r="F48" s="32">
        <f t="shared" si="8"/>
        <v>-2.6963328831931317E-4</v>
      </c>
      <c r="G48" s="20">
        <f t="shared" si="5"/>
        <v>-0.26963328831931316</v>
      </c>
      <c r="H48" s="10">
        <f t="shared" si="9"/>
        <v>-1.2039466218775482E-5</v>
      </c>
      <c r="I48" s="8">
        <f t="shared" si="6"/>
        <v>-0.36460512660667632</v>
      </c>
      <c r="J48" s="8">
        <f t="shared" si="7"/>
        <v>6.3079094085871672</v>
      </c>
    </row>
    <row r="49" spans="1:10" x14ac:dyDescent="0.2">
      <c r="A49" s="8">
        <f t="shared" si="10"/>
        <v>2.666666666666667</v>
      </c>
      <c r="B49" s="9">
        <f t="shared" si="2"/>
        <v>-1.2565053743272532</v>
      </c>
      <c r="C49" s="9">
        <f t="shared" si="3"/>
        <v>31.350878584815195</v>
      </c>
      <c r="D49" s="48">
        <f t="shared" si="0"/>
        <v>-1.2565053743272532</v>
      </c>
      <c r="E49" s="8">
        <f t="shared" si="4"/>
        <v>-4.7180105138246491</v>
      </c>
      <c r="F49" s="32">
        <f t="shared" si="8"/>
        <v>-2.6940126265376441E-4</v>
      </c>
      <c r="G49" s="20">
        <f t="shared" si="5"/>
        <v>-0.26940126265376441</v>
      </c>
      <c r="H49" s="10">
        <f t="shared" si="9"/>
        <v>-1.1995601101689282E-5</v>
      </c>
      <c r="I49" s="8">
        <f t="shared" si="6"/>
        <v>-0.38775074497258544</v>
      </c>
      <c r="J49" s="8">
        <f t="shared" si="7"/>
        <v>6.5086018792883973</v>
      </c>
    </row>
    <row r="50" spans="1:10" x14ac:dyDescent="0.2">
      <c r="A50" s="8">
        <f t="shared" si="10"/>
        <v>2.7500000000000004</v>
      </c>
      <c r="B50" s="9">
        <f t="shared" si="2"/>
        <v>-1.3763800230994332</v>
      </c>
      <c r="C50" s="9">
        <f t="shared" si="3"/>
        <v>33.333526309381242</v>
      </c>
      <c r="D50" s="48">
        <f t="shared" si="0"/>
        <v>-1.3763800230994332</v>
      </c>
      <c r="E50" s="8">
        <f t="shared" si="4"/>
        <v>-4.7001773353507321</v>
      </c>
      <c r="F50" s="32">
        <f t="shared" si="8"/>
        <v>-2.6916192319305121E-4</v>
      </c>
      <c r="G50" s="20">
        <f t="shared" si="5"/>
        <v>-0.26916192319305121</v>
      </c>
      <c r="H50" s="10">
        <f t="shared" si="9"/>
        <v>-1.1950361968012874E-5</v>
      </c>
      <c r="I50" s="8">
        <f t="shared" ref="I50:I113" si="11">(I49+dp_dy*(1+EXP(-(ABS(E49)-displ)/9*sharpness))^(-alpha)/(H49*rho))*COS(H49*time_step*3600)+J49*SIN(H49*time_step*3600)-dp_dy*(1+EXP(-(ABS(E49)-displ)/9*sharpness))^(-alpha)/(H49*rho)</f>
        <v>-0.41153379620164543</v>
      </c>
      <c r="J50" s="8">
        <f t="shared" ref="J50:J113" si="12">-(I49+dp_dy*(1+EXP(-(ABS(E49)-displ)/9*sharpness))^(-alpha)/(H49*rho))*SIN(H49*time_step*3600)+J49*COS(H49*time_step*3600)</f>
        <v>6.7090353532143086</v>
      </c>
    </row>
    <row r="51" spans="1:10" x14ac:dyDescent="0.2">
      <c r="A51" s="8">
        <f t="shared" si="10"/>
        <v>2.8333333333333339</v>
      </c>
      <c r="B51" s="9">
        <f t="shared" si="2"/>
        <v>-1.5034839400373843</v>
      </c>
      <c r="C51" s="9">
        <f t="shared" si="3"/>
        <v>35.376264233610598</v>
      </c>
      <c r="D51" s="48">
        <f t="shared" si="0"/>
        <v>-1.5034839400373843</v>
      </c>
      <c r="E51" s="8">
        <f t="shared" si="4"/>
        <v>-4.6818036678923871</v>
      </c>
      <c r="F51" s="32">
        <f t="shared" si="8"/>
        <v>-2.6891529771966587E-4</v>
      </c>
      <c r="G51" s="20">
        <f t="shared" si="5"/>
        <v>-0.26891529771966582</v>
      </c>
      <c r="H51" s="10">
        <f t="shared" si="9"/>
        <v>-1.190375051329843E-5</v>
      </c>
      <c r="I51" s="8">
        <f t="shared" si="11"/>
        <v>-0.43594525380196814</v>
      </c>
      <c r="J51" s="8">
        <f t="shared" si="12"/>
        <v>6.909202888689097</v>
      </c>
    </row>
    <row r="52" spans="1:10" x14ac:dyDescent="0.2">
      <c r="A52" s="8">
        <f t="shared" si="10"/>
        <v>2.9166666666666674</v>
      </c>
      <c r="B52" s="9">
        <f t="shared" si="2"/>
        <v>-1.6380042568599551</v>
      </c>
      <c r="C52" s="9">
        <f t="shared" si="3"/>
        <v>37.479011549621823</v>
      </c>
      <c r="D52" s="48">
        <f t="shared" si="0"/>
        <v>-1.6380042568599551</v>
      </c>
      <c r="E52" s="8">
        <f t="shared" si="4"/>
        <v>-4.6628902382864359</v>
      </c>
      <c r="F52" s="32">
        <f t="shared" si="8"/>
        <v>-2.686614147945519E-4</v>
      </c>
      <c r="G52" s="20">
        <f t="shared" si="5"/>
        <v>-0.26866141479455191</v>
      </c>
      <c r="H52" s="10">
        <f t="shared" si="9"/>
        <v>-1.1855768478063041E-5</v>
      </c>
      <c r="I52" s="8">
        <f t="shared" si="11"/>
        <v>-0.4609758332442695</v>
      </c>
      <c r="J52" s="8">
        <f t="shared" si="12"/>
        <v>7.1090976534945858</v>
      </c>
    </row>
    <row r="53" spans="1:10" x14ac:dyDescent="0.2">
      <c r="A53" s="8">
        <f t="shared" si="10"/>
        <v>3.0000000000000009</v>
      </c>
      <c r="B53" s="9">
        <f t="shared" si="2"/>
        <v>-1.7801252814850981</v>
      </c>
      <c r="C53" s="9">
        <f t="shared" si="3"/>
        <v>39.64168541662675</v>
      </c>
      <c r="D53" s="48">
        <f t="shared" si="0"/>
        <v>-1.7801252814850981</v>
      </c>
      <c r="E53" s="8">
        <f t="shared" si="4"/>
        <v>-4.6434377916549421</v>
      </c>
      <c r="F53" s="32">
        <f t="shared" si="8"/>
        <v>-2.6840030374758543E-4</v>
      </c>
      <c r="G53" s="20">
        <f t="shared" si="5"/>
        <v>-0.26840030374758539</v>
      </c>
      <c r="H53" s="10">
        <f t="shared" si="9"/>
        <v>-1.1806417647111577E-5</v>
      </c>
      <c r="I53" s="8">
        <f t="shared" si="11"/>
        <v>-0.48661599390503341</v>
      </c>
      <c r="J53" s="8">
        <f t="shared" si="12"/>
        <v>7.3087129273414533</v>
      </c>
    </row>
    <row r="54" spans="1:10" x14ac:dyDescent="0.2">
      <c r="A54" s="8">
        <f t="shared" si="10"/>
        <v>3.0833333333333344</v>
      </c>
      <c r="B54" s="9">
        <f t="shared" si="2"/>
        <v>-1.9300284214980878</v>
      </c>
      <c r="C54" s="9">
        <f t="shared" si="3"/>
        <v>41.864200994865975</v>
      </c>
      <c r="D54" s="48">
        <f t="shared" si="0"/>
        <v>-1.9300284214980878</v>
      </c>
      <c r="E54" s="8">
        <f t="shared" si="4"/>
        <v>-4.6234470910999681</v>
      </c>
      <c r="F54" s="32">
        <f t="shared" si="8"/>
        <v>-2.6813199466784403E-4</v>
      </c>
      <c r="G54" s="20">
        <f t="shared" si="5"/>
        <v>-0.26813199466784404</v>
      </c>
      <c r="H54" s="10">
        <f t="shared" si="9"/>
        <v>-1.1755699848844846E-5</v>
      </c>
      <c r="I54" s="8">
        <f t="shared" si="11"/>
        <v>-0.51285594104894017</v>
      </c>
      <c r="J54" s="8">
        <f t="shared" si="12"/>
        <v>7.508042104264729</v>
      </c>
    </row>
    <row r="55" spans="1:10" x14ac:dyDescent="0.2">
      <c r="A55" s="8">
        <f t="shared" si="10"/>
        <v>3.1666666666666679</v>
      </c>
      <c r="B55" s="9">
        <f t="shared" si="2"/>
        <v>-2.0878921082209074</v>
      </c>
      <c r="C55" s="9">
        <f t="shared" si="3"/>
        <v>44.146471480260608</v>
      </c>
      <c r="D55" s="48">
        <f t="shared" si="0"/>
        <v>-2.0878921082209074</v>
      </c>
      <c r="E55" s="8">
        <f t="shared" si="4"/>
        <v>-4.602918917391901</v>
      </c>
      <c r="F55" s="32">
        <f t="shared" si="8"/>
        <v>-2.6785651839367067E-4</v>
      </c>
      <c r="G55" s="20">
        <f t="shared" si="5"/>
        <v>-0.26785651839367064</v>
      </c>
      <c r="H55" s="10">
        <f t="shared" si="9"/>
        <v>-1.1703616954553158E-5</v>
      </c>
      <c r="I55" s="8">
        <f t="shared" si="11"/>
        <v>-0.53968562784911001</v>
      </c>
      <c r="J55" s="8">
        <f t="shared" si="12"/>
        <v>7.7070786949418357</v>
      </c>
    </row>
    <row r="56" spans="1:10" x14ac:dyDescent="0.2">
      <c r="A56" s="8">
        <f t="shared" si="10"/>
        <v>3.2500000000000013</v>
      </c>
      <c r="B56" s="9">
        <f t="shared" si="2"/>
        <v>-2.2538917213925838</v>
      </c>
      <c r="C56" s="9">
        <f t="shared" si="3"/>
        <v>46.488408139737331</v>
      </c>
      <c r="D56" s="48">
        <f t="shared" si="0"/>
        <v>-2.2538917213925838</v>
      </c>
      <c r="E56" s="8">
        <f t="shared" si="4"/>
        <v>-4.5818540686517162</v>
      </c>
      <c r="F56" s="32">
        <f t="shared" si="8"/>
        <v>-2.6757390650253759E-4</v>
      </c>
      <c r="G56" s="20">
        <f t="shared" si="5"/>
        <v>-0.2675739065025376</v>
      </c>
      <c r="H56" s="10">
        <f t="shared" si="9"/>
        <v>-1.1650170877696218E-5</v>
      </c>
      <c r="I56" s="8">
        <f t="shared" si="11"/>
        <v>-0.56709475744344928</v>
      </c>
      <c r="J56" s="8">
        <f t="shared" si="12"/>
        <v>7.9058163289315733</v>
      </c>
    </row>
    <row r="57" spans="1:10" x14ac:dyDescent="0.2">
      <c r="A57" s="8">
        <f t="shared" si="10"/>
        <v>3.3333333333333348</v>
      </c>
      <c r="B57" s="9">
        <f t="shared" si="2"/>
        <v>-2.4281995144717605</v>
      </c>
      <c r="C57" s="9">
        <f t="shared" si="3"/>
        <v>48.889920347218407</v>
      </c>
      <c r="D57" s="48">
        <f t="shared" si="0"/>
        <v>-2.4281995144717605</v>
      </c>
      <c r="E57" s="8">
        <f t="shared" si="4"/>
        <v>-4.5602533600272555</v>
      </c>
      <c r="F57" s="32">
        <f t="shared" si="8"/>
        <v>-2.672841913007205E-4</v>
      </c>
      <c r="G57" s="20">
        <f t="shared" si="5"/>
        <v>-0.26728419130072051</v>
      </c>
      <c r="H57" s="10">
        <f t="shared" si="9"/>
        <v>-1.1595363573169517E-5</v>
      </c>
      <c r="I57" s="8">
        <f t="shared" si="11"/>
        <v>-0.59507278502547933</v>
      </c>
      <c r="J57" s="8">
        <f t="shared" si="12"/>
        <v>8.104248756832428</v>
      </c>
    </row>
    <row r="58" spans="1:10" x14ac:dyDescent="0.2">
      <c r="A58" s="8">
        <f t="shared" si="10"/>
        <v>3.4166666666666683</v>
      </c>
      <c r="B58" s="9">
        <f t="shared" si="2"/>
        <v>-2.6109845405712933</v>
      </c>
      <c r="C58" s="9">
        <f t="shared" si="3"/>
        <v>51.35091562024877</v>
      </c>
      <c r="D58" s="48">
        <f t="shared" si="0"/>
        <v>-2.6109845405712933</v>
      </c>
      <c r="E58" s="8">
        <f t="shared" si="4"/>
        <v>-4.5381176233637888</v>
      </c>
      <c r="F58" s="32">
        <f t="shared" si="8"/>
        <v>-2.6698740581278843E-4</v>
      </c>
      <c r="G58" s="20">
        <f t="shared" si="5"/>
        <v>-0.2669874058127884</v>
      </c>
      <c r="H58" s="10">
        <f t="shared" si="9"/>
        <v>-1.153919703655782E-5</v>
      </c>
      <c r="I58" s="8">
        <f t="shared" si="11"/>
        <v>-0.62360891996812029</v>
      </c>
      <c r="J58" s="8">
        <f t="shared" si="12"/>
        <v>8.3023698523586642</v>
      </c>
    </row>
    <row r="59" spans="1:10" x14ac:dyDescent="0.2">
      <c r="A59" s="8">
        <f t="shared" si="10"/>
        <v>3.5000000000000018</v>
      </c>
      <c r="B59" s="9">
        <f t="shared" si="2"/>
        <v>-2.8024125790354537</v>
      </c>
      <c r="C59" s="9">
        <f t="shared" si="3"/>
        <v>53.871299657229336</v>
      </c>
      <c r="D59" s="48">
        <f t="shared" si="0"/>
        <v>-2.8024125790354537</v>
      </c>
      <c r="E59" s="8">
        <f t="shared" si="4"/>
        <v>-4.5154477068691055</v>
      </c>
      <c r="F59" s="32">
        <f t="shared" si="8"/>
        <v>-2.6668358377091581E-4</v>
      </c>
      <c r="G59" s="20">
        <f t="shared" si="5"/>
        <v>-0.26668358377091583</v>
      </c>
      <c r="H59" s="10">
        <f t="shared" si="9"/>
        <v>-1.1481673303376338E-5</v>
      </c>
      <c r="I59" s="8">
        <f t="shared" si="11"/>
        <v>-0.65269212797863219</v>
      </c>
      <c r="J59" s="8">
        <f t="shared" si="12"/>
        <v>8.5001736143326916</v>
      </c>
    </row>
    <row r="60" spans="1:10" x14ac:dyDescent="0.2">
      <c r="A60" s="8">
        <f t="shared" si="10"/>
        <v>3.5833333333333353</v>
      </c>
      <c r="B60" s="9">
        <f t="shared" si="2"/>
        <v>-3.0026460626673162</v>
      </c>
      <c r="C60" s="9">
        <f t="shared" si="3"/>
        <v>56.450976375237111</v>
      </c>
      <c r="D60" s="48">
        <f t="shared" si="0"/>
        <v>-3.0026460626673162</v>
      </c>
      <c r="E60" s="8">
        <f t="shared" si="4"/>
        <v>-4.4922444747733428</v>
      </c>
      <c r="F60" s="32">
        <f t="shared" si="8"/>
        <v>-2.6637275960402699E-4</v>
      </c>
      <c r="G60" s="20">
        <f t="shared" si="5"/>
        <v>-0.26637275960402701</v>
      </c>
      <c r="H60" s="10">
        <f t="shared" si="9"/>
        <v>-1.1422794448300067E-5</v>
      </c>
      <c r="I60" s="8">
        <f t="shared" si="11"/>
        <v>-0.68231113328311466</v>
      </c>
      <c r="J60" s="8">
        <f t="shared" si="12"/>
        <v>8.697654168592253</v>
      </c>
    </row>
    <row r="61" spans="1:10" x14ac:dyDescent="0.2">
      <c r="A61" s="8">
        <f t="shared" si="10"/>
        <v>3.6666666666666687</v>
      </c>
      <c r="B61" s="9">
        <f t="shared" si="2"/>
        <v>-3.2118440056157507</v>
      </c>
      <c r="C61" s="9">
        <f t="shared" si="3"/>
        <v>59.089847948402173</v>
      </c>
      <c r="D61" s="48">
        <f t="shared" si="0"/>
        <v>-3.2118440056157507</v>
      </c>
      <c r="E61" s="8">
        <f t="shared" si="4"/>
        <v>-4.468508806983797</v>
      </c>
      <c r="F61" s="32">
        <f t="shared" si="8"/>
        <v>-2.6605496842677795E-4</v>
      </c>
      <c r="G61" s="20">
        <f t="shared" si="5"/>
        <v>-0.26605496842677795</v>
      </c>
      <c r="H61" s="10">
        <f t="shared" si="9"/>
        <v>-1.1362562584381887E-5</v>
      </c>
      <c r="I61" s="8">
        <f t="shared" si="11"/>
        <v>-0.71245442083884569</v>
      </c>
      <c r="J61" s="8">
        <f t="shared" si="12"/>
        <v>8.894805769811029</v>
      </c>
    </row>
    <row r="62" spans="1:10" x14ac:dyDescent="0.2">
      <c r="A62" s="8">
        <f t="shared" si="10"/>
        <v>3.7500000000000022</v>
      </c>
      <c r="B62" s="9">
        <f t="shared" si="2"/>
        <v>-3.4301619319304102</v>
      </c>
      <c r="C62" s="9">
        <f t="shared" si="3"/>
        <v>61.787814846823927</v>
      </c>
      <c r="D62" s="48">
        <f t="shared" si="0"/>
        <v>-3.4301619319304102</v>
      </c>
      <c r="E62" s="8">
        <f t="shared" si="4"/>
        <v>-4.4442415987348856</v>
      </c>
      <c r="F62" s="32">
        <f t="shared" si="8"/>
        <v>-2.6573024602838472E-4</v>
      </c>
      <c r="G62" s="20">
        <f t="shared" si="5"/>
        <v>-0.26573024602838474</v>
      </c>
      <c r="H62" s="10">
        <f t="shared" si="9"/>
        <v>-1.1300979862259723E-5</v>
      </c>
      <c r="I62" s="8">
        <f t="shared" si="11"/>
        <v>-0.74311023857276126</v>
      </c>
      <c r="J62" s="8">
        <f t="shared" si="12"/>
        <v>9.0916228032312763</v>
      </c>
    </row>
    <row r="63" spans="1:10" x14ac:dyDescent="0.2">
      <c r="A63" s="8">
        <f t="shared" si="10"/>
        <v>3.8333333333333357</v>
      </c>
      <c r="B63" s="9">
        <f t="shared" si="2"/>
        <v>-3.6577518047915749</v>
      </c>
      <c r="C63" s="9">
        <f t="shared" si="3"/>
        <v>64.544775875985621</v>
      </c>
      <c r="D63" s="48">
        <f t="shared" si="0"/>
        <v>-3.6577518047915749</v>
      </c>
      <c r="E63" s="8">
        <f t="shared" si="4"/>
        <v>-4.4194437602336283</v>
      </c>
      <c r="F63" s="32">
        <f t="shared" si="8"/>
        <v>-2.6539862886130463E-4</v>
      </c>
      <c r="G63" s="20">
        <f t="shared" si="5"/>
        <v>-0.26539862886130466</v>
      </c>
      <c r="H63" s="10">
        <f t="shared" si="9"/>
        <v>-1.1238048469353769E-5</v>
      </c>
      <c r="I63" s="8">
        <f t="shared" si="11"/>
        <v>-0.77426659964435629</v>
      </c>
      <c r="J63" s="8">
        <f t="shared" si="12"/>
        <v>9.2880997863071979</v>
      </c>
    </row>
    <row r="64" spans="1:10" x14ac:dyDescent="0.2">
      <c r="A64" s="8">
        <f t="shared" si="10"/>
        <v>3.9166666666666692</v>
      </c>
      <c r="B64" s="9">
        <f t="shared" si="2"/>
        <v>-3.8947619564228901</v>
      </c>
      <c r="C64" s="9">
        <f t="shared" si="3"/>
        <v>67.360628216654987</v>
      </c>
      <c r="D64" s="48">
        <f t="shared" si="0"/>
        <v>-3.8947619564228901</v>
      </c>
      <c r="E64" s="8">
        <f t="shared" si="4"/>
        <v>-4.3941162163007572</v>
      </c>
      <c r="F64" s="32">
        <f t="shared" si="8"/>
        <v>-2.6506015402978102E-4</v>
      </c>
      <c r="G64" s="20">
        <f t="shared" si="5"/>
        <v>-0.26506015402978106</v>
      </c>
      <c r="H64" s="10">
        <f t="shared" si="9"/>
        <v>-1.1173770629053886E-5</v>
      </c>
      <c r="I64" s="8">
        <f t="shared" si="11"/>
        <v>-0.80591128473133722</v>
      </c>
      <c r="J64" s="8">
        <f t="shared" si="12"/>
        <v>9.4842313702577705</v>
      </c>
    </row>
    <row r="65" spans="1:24" x14ac:dyDescent="0.2">
      <c r="A65" s="8">
        <f t="shared" si="10"/>
        <v>4.0000000000000027</v>
      </c>
      <c r="B65" s="9">
        <f t="shared" si="2"/>
        <v>-4.1413370186924681</v>
      </c>
      <c r="C65" s="9">
        <f t="shared" si="3"/>
        <v>70.235267465231004</v>
      </c>
      <c r="D65" s="48">
        <f t="shared" si="0"/>
        <v>-4.1413370186924681</v>
      </c>
      <c r="E65" s="8">
        <f t="shared" si="4"/>
        <v>-4.368259906007812</v>
      </c>
      <c r="F65" s="32">
        <f t="shared" si="8"/>
        <v>-2.647148592782546E-4</v>
      </c>
      <c r="G65" s="20">
        <f t="shared" si="5"/>
        <v>-0.26471485927825461</v>
      </c>
      <c r="H65" s="10">
        <f t="shared" si="9"/>
        <v>-1.110814859989813E-5</v>
      </c>
      <c r="I65" s="8">
        <f t="shared" si="11"/>
        <v>-0.83803184433620714</v>
      </c>
      <c r="J65" s="8">
        <f t="shared" si="12"/>
        <v>9.6800123415278172</v>
      </c>
    </row>
    <row r="66" spans="1:24" x14ac:dyDescent="0.2">
      <c r="A66" s="8">
        <f t="shared" si="10"/>
        <v>4.0833333333333357</v>
      </c>
      <c r="B66" s="9">
        <f t="shared" si="2"/>
        <v>-4.3976178544086384</v>
      </c>
      <c r="C66" s="9">
        <f t="shared" si="3"/>
        <v>73.168587674522769</v>
      </c>
      <c r="D66" s="48">
        <f t="shared" si="0"/>
        <v>-4.3976178544086384</v>
      </c>
      <c r="E66" s="8">
        <f t="shared" si="4"/>
        <v>-4.3418757823103471</v>
      </c>
      <c r="F66" s="32">
        <f t="shared" si="8"/>
        <v>-2.6436278297965439E-4</v>
      </c>
      <c r="G66" s="20">
        <f t="shared" si="5"/>
        <v>-0.26436278297965443</v>
      </c>
      <c r="H66" s="10">
        <f t="shared" si="9"/>
        <v>-1.104118467474259E-5</v>
      </c>
      <c r="I66" s="8">
        <f t="shared" si="11"/>
        <v>-0.87061560111210667</v>
      </c>
      <c r="J66" s="8">
        <f t="shared" si="12"/>
        <v>9.8754376231561167</v>
      </c>
      <c r="U66" s="21"/>
      <c r="V66" s="30" t="s">
        <v>33</v>
      </c>
      <c r="W66" s="33"/>
      <c r="X66" s="22"/>
    </row>
    <row r="67" spans="1:24" x14ac:dyDescent="0.2">
      <c r="A67" s="8">
        <f t="shared" si="10"/>
        <v>4.1666666666666687</v>
      </c>
      <c r="B67" s="9">
        <f t="shared" si="2"/>
        <v>-4.6637414893169868</v>
      </c>
      <c r="C67" s="9">
        <f t="shared" si="3"/>
        <v>76.160481394916772</v>
      </c>
      <c r="D67" s="48">
        <f t="shared" si="0"/>
        <v>-4.6637414893169868</v>
      </c>
      <c r="E67" s="8">
        <f t="shared" si="4"/>
        <v>-4.3149648116776511</v>
      </c>
      <c r="F67" s="32">
        <f t="shared" si="8"/>
        <v>-2.6400396412357217E-4</v>
      </c>
      <c r="G67" s="20">
        <f t="shared" si="5"/>
        <v>-0.26400396412357219</v>
      </c>
      <c r="H67" s="10">
        <f t="shared" si="9"/>
        <v>-1.0972881179923592E-5</v>
      </c>
      <c r="I67" s="8">
        <f t="shared" si="11"/>
        <v>-0.90364965220618387</v>
      </c>
      <c r="J67" s="8">
        <f t="shared" si="12"/>
        <v>10.07050227604946</v>
      </c>
      <c r="U67" s="23"/>
      <c r="V67" s="24" t="s">
        <v>26</v>
      </c>
      <c r="W67" s="24" t="s">
        <v>27</v>
      </c>
      <c r="X67" s="27"/>
    </row>
    <row r="68" spans="1:24" x14ac:dyDescent="0.2">
      <c r="A68" s="8">
        <f t="shared" si="10"/>
        <v>4.2500000000000018</v>
      </c>
      <c r="B68" s="9">
        <f t="shared" si="2"/>
        <v>-4.939841044802054</v>
      </c>
      <c r="C68" s="9">
        <f t="shared" si="3"/>
        <v>79.210839715916663</v>
      </c>
      <c r="D68" s="48">
        <f t="shared" si="0"/>
        <v>-4.939841044802054</v>
      </c>
      <c r="E68" s="8">
        <f t="shared" si="4"/>
        <v>-4.2875279737191105</v>
      </c>
      <c r="F68" s="32">
        <f t="shared" si="8"/>
        <v>-2.6363844230433157E-4</v>
      </c>
      <c r="G68" s="20">
        <f t="shared" si="5"/>
        <v>-0.26363844230433159</v>
      </c>
      <c r="H68" s="10">
        <f t="shared" si="9"/>
        <v>-1.090324047441248E-5</v>
      </c>
      <c r="I68" s="8">
        <f t="shared" si="11"/>
        <v>-0.93712087161870983</v>
      </c>
      <c r="J68" s="8">
        <f t="shared" si="12"/>
        <v>10.265201500161542</v>
      </c>
      <c r="U68" s="23"/>
      <c r="V68" s="25">
        <v>50</v>
      </c>
      <c r="W68" s="25">
        <v>1</v>
      </c>
      <c r="X68" s="27"/>
    </row>
    <row r="69" spans="1:24" x14ac:dyDescent="0.2">
      <c r="A69" s="8">
        <f t="shared" si="10"/>
        <v>4.3333333333333348</v>
      </c>
      <c r="B69" s="9">
        <f t="shared" si="2"/>
        <v>-5.226045671298702</v>
      </c>
      <c r="C69" s="9">
        <f t="shared" si="3"/>
        <v>82.319552308021116</v>
      </c>
      <c r="D69" s="48">
        <f t="shared" si="0"/>
        <v>-5.226045671298702</v>
      </c>
      <c r="E69" s="8">
        <f t="shared" si="4"/>
        <v>-4.2595662608075315</v>
      </c>
      <c r="F69" s="32">
        <f t="shared" si="8"/>
        <v>-2.6326625770895607E-4</v>
      </c>
      <c r="G69" s="20">
        <f t="shared" si="5"/>
        <v>-0.26326625770895606</v>
      </c>
      <c r="H69" s="10">
        <f t="shared" si="9"/>
        <v>-1.0832264948963772E-5</v>
      </c>
      <c r="I69" s="8">
        <f t="shared" si="11"/>
        <v>-0.97101591257626296</v>
      </c>
      <c r="J69" s="8">
        <f t="shared" si="12"/>
        <v>10.459530635575675</v>
      </c>
      <c r="U69" s="23"/>
      <c r="V69" s="26"/>
      <c r="W69" s="26"/>
      <c r="X69" s="27"/>
    </row>
    <row r="70" spans="1:24" x14ac:dyDescent="0.2">
      <c r="A70" s="8">
        <f t="shared" si="10"/>
        <v>4.4166666666666679</v>
      </c>
      <c r="B70" s="9">
        <f t="shared" si="2"/>
        <v>-5.5224804824186231</v>
      </c>
      <c r="C70" s="9">
        <f t="shared" si="3"/>
        <v>85.486507464911796</v>
      </c>
      <c r="D70" s="48">
        <f t="shared" si="0"/>
        <v>-5.5224804824186231</v>
      </c>
      <c r="E70" s="8">
        <f t="shared" si="4"/>
        <v>-4.2310806776996772</v>
      </c>
      <c r="F70" s="32">
        <f t="shared" si="8"/>
        <v>-2.6288745110504877E-4</v>
      </c>
      <c r="G70" s="20">
        <f t="shared" si="5"/>
        <v>-0.26288745110504874</v>
      </c>
      <c r="H70" s="10">
        <f t="shared" si="9"/>
        <v>-1.0759957025257267E-5</v>
      </c>
      <c r="I70" s="8">
        <f t="shared" si="11"/>
        <v>-1.0053212099171915</v>
      </c>
      <c r="J70" s="8">
        <f t="shared" si="12"/>
        <v>10.653485163490314</v>
      </c>
      <c r="U70" s="23"/>
      <c r="V70" s="26"/>
      <c r="W70" s="26"/>
      <c r="X70" s="27"/>
    </row>
    <row r="71" spans="1:24" ht="15.75" x14ac:dyDescent="0.25">
      <c r="A71" s="8">
        <f t="shared" si="10"/>
        <v>4.5000000000000009</v>
      </c>
      <c r="B71" s="9">
        <f t="shared" si="2"/>
        <v>-5.8292664897926825</v>
      </c>
      <c r="C71" s="9">
        <f t="shared" si="3"/>
        <v>88.71159214592447</v>
      </c>
      <c r="D71" s="48">
        <f t="shared" si="0"/>
        <v>-5.8292664897926825</v>
      </c>
      <c r="E71" s="8">
        <f t="shared" si="4"/>
        <v>-4.2020722411542586</v>
      </c>
      <c r="F71" s="32">
        <f t="shared" si="8"/>
        <v>-2.625020638285868E-4</v>
      </c>
      <c r="G71" s="20">
        <f t="shared" si="5"/>
        <v>-0.26250206382858676</v>
      </c>
      <c r="H71" s="10">
        <f t="shared" si="9"/>
        <v>-1.0686319155034685E-5</v>
      </c>
      <c r="I71" s="8">
        <f t="shared" si="11"/>
        <v>-1.0400229824876916</v>
      </c>
      <c r="J71" s="8">
        <f t="shared" si="12"/>
        <v>10.84706070710646</v>
      </c>
      <c r="U71" s="36" t="s">
        <v>36</v>
      </c>
      <c r="V71" s="35" t="s">
        <v>35</v>
      </c>
      <c r="W71" s="26"/>
      <c r="X71" s="39" t="s">
        <v>29</v>
      </c>
    </row>
    <row r="72" spans="1:24" x14ac:dyDescent="0.2">
      <c r="A72" s="8">
        <f t="shared" si="10"/>
        <v>4.5833333333333339</v>
      </c>
      <c r="B72" s="9">
        <f t="shared" si="2"/>
        <v>-6.1465205386337569</v>
      </c>
      <c r="C72" s="9">
        <f t="shared" si="3"/>
        <v>91.994692018765036</v>
      </c>
      <c r="D72" s="48">
        <f t="shared" si="0"/>
        <v>-6.1465205386337569</v>
      </c>
      <c r="E72" s="8">
        <f t="shared" si="4"/>
        <v>-4.1725419795477121</v>
      </c>
      <c r="F72" s="32">
        <f t="shared" si="8"/>
        <v>-2.6211013777164226E-4</v>
      </c>
      <c r="G72" s="20">
        <f t="shared" si="5"/>
        <v>-0.26211013777164227</v>
      </c>
      <c r="H72" s="10">
        <f t="shared" si="9"/>
        <v>-1.0611353819231597E-5</v>
      </c>
      <c r="I72" s="8">
        <f t="shared" si="11"/>
        <v>-1.0751072355467102</v>
      </c>
      <c r="J72" s="8">
        <f t="shared" si="12"/>
        <v>11.040253032416048</v>
      </c>
      <c r="U72" s="23">
        <v>-45</v>
      </c>
      <c r="V72" s="37">
        <f>(1+EXP(-(U72-displ)/9*sharpness))^(-alpha)</f>
        <v>5.0778437933203168E-3</v>
      </c>
      <c r="W72" s="26"/>
      <c r="X72" s="40">
        <f>V72*$D$4</f>
        <v>-1.828023765595314E-2</v>
      </c>
    </row>
    <row r="73" spans="1:24" x14ac:dyDescent="0.2">
      <c r="A73" s="8">
        <f t="shared" si="10"/>
        <v>4.666666666666667</v>
      </c>
      <c r="B73" s="9">
        <f t="shared" si="2"/>
        <v>-6.4743552440230943</v>
      </c>
      <c r="C73" s="9">
        <f t="shared" si="3"/>
        <v>95.335691502456569</v>
      </c>
      <c r="D73" s="48">
        <f t="shared" si="0"/>
        <v>-6.4743552440230943</v>
      </c>
      <c r="E73" s="8">
        <f t="shared" si="4"/>
        <v>-4.142490932487914</v>
      </c>
      <c r="F73" s="32">
        <f t="shared" si="8"/>
        <v>-2.6171171537003635E-4</v>
      </c>
      <c r="G73" s="20">
        <f t="shared" si="5"/>
        <v>-0.26171171537003635</v>
      </c>
      <c r="H73" s="10">
        <f t="shared" si="9"/>
        <v>-1.0535063527105046E-5</v>
      </c>
      <c r="I73" s="8">
        <f t="shared" si="11"/>
        <v>-1.1105597631780313</v>
      </c>
      <c r="J73" s="8">
        <f t="shared" si="12"/>
        <v>11.233058048890467</v>
      </c>
      <c r="U73" s="23">
        <f>U72+9</f>
        <v>-36</v>
      </c>
      <c r="V73" s="37">
        <f t="shared" ref="V73:V87" si="13">(1+EXP(-(U73-displ)/9*sharpness))^(-alpha)</f>
        <v>8.3444615365500519E-3</v>
      </c>
      <c r="W73" s="26"/>
      <c r="X73" s="40">
        <f t="shared" ref="X73:X87" si="14">V73*$D$4</f>
        <v>-3.0040061531580186E-2</v>
      </c>
    </row>
    <row r="74" spans="1:24" x14ac:dyDescent="0.2">
      <c r="A74" s="8">
        <f t="shared" si="10"/>
        <v>4.75</v>
      </c>
      <c r="B74" s="9">
        <f t="shared" si="2"/>
        <v>-6.8128789279196154</v>
      </c>
      <c r="C74" s="9">
        <f t="shared" si="3"/>
        <v>98.734473810470675</v>
      </c>
      <c r="D74" s="48">
        <f t="shared" si="0"/>
        <v>-6.8128789279196154</v>
      </c>
      <c r="E74" s="8">
        <f t="shared" si="4"/>
        <v>-4.1119201504262284</v>
      </c>
      <c r="F74" s="32">
        <f t="shared" si="8"/>
        <v>-2.6130683959093366E-4</v>
      </c>
      <c r="G74" s="20">
        <f t="shared" si="5"/>
        <v>-0.2613068395909337</v>
      </c>
      <c r="H74" s="10">
        <f t="shared" si="9"/>
        <v>-1.0457450815357738E-5</v>
      </c>
      <c r="I74" s="8">
        <f t="shared" si="11"/>
        <v>-1.146366150707756</v>
      </c>
      <c r="J74" s="8">
        <f t="shared" si="12"/>
        <v>11.425471810068387</v>
      </c>
      <c r="U74" s="23">
        <f t="shared" ref="U74:U87" si="15">U73+9</f>
        <v>-27</v>
      </c>
      <c r="V74" s="37">
        <f t="shared" si="13"/>
        <v>1.3683618657050386E-2</v>
      </c>
      <c r="W74" s="26"/>
      <c r="X74" s="40">
        <f t="shared" si="14"/>
        <v>-4.9261027165381388E-2</v>
      </c>
    </row>
    <row r="75" spans="1:24" x14ac:dyDescent="0.2">
      <c r="A75" s="8">
        <f t="shared" si="10"/>
        <v>4.833333333333333</v>
      </c>
      <c r="B75" s="9">
        <f t="shared" si="2"/>
        <v>-7.1621955568961075</v>
      </c>
      <c r="C75" s="9">
        <f t="shared" si="3"/>
        <v>102.19092099402101</v>
      </c>
      <c r="D75" s="48">
        <f t="shared" si="0"/>
        <v>-7.1621955568961075</v>
      </c>
      <c r="E75" s="8">
        <f t="shared" si="4"/>
        <v>-4.0808306942680934</v>
      </c>
      <c r="F75" s="32">
        <f t="shared" si="8"/>
        <v>-2.6089555392038615E-4</v>
      </c>
      <c r="G75" s="20">
        <f t="shared" si="5"/>
        <v>-0.26089555392038616</v>
      </c>
      <c r="H75" s="10">
        <f t="shared" si="9"/>
        <v>-1.0378518247259346E-5</v>
      </c>
      <c r="I75" s="8">
        <f t="shared" si="11"/>
        <v>-1.1825117771256188</v>
      </c>
      <c r="J75" s="8">
        <f t="shared" si="12"/>
        <v>11.617490514042171</v>
      </c>
      <c r="U75" s="23">
        <f t="shared" si="15"/>
        <v>-18</v>
      </c>
      <c r="V75" s="37">
        <f t="shared" si="13"/>
        <v>2.2361969193544173E-2</v>
      </c>
      <c r="W75" s="26"/>
      <c r="X75" s="40">
        <f t="shared" si="14"/>
        <v>-8.0503089096759017E-2</v>
      </c>
    </row>
    <row r="76" spans="1:24" x14ac:dyDescent="0.2">
      <c r="A76" s="8">
        <f t="shared" si="10"/>
        <v>4.9166666666666661</v>
      </c>
      <c r="B76" s="9">
        <f t="shared" si="2"/>
        <v>-7.5224046806020866</v>
      </c>
      <c r="C76" s="9">
        <f t="shared" si="3"/>
        <v>105.70491398549082</v>
      </c>
      <c r="D76" s="48">
        <f t="shared" si="0"/>
        <v>-7.5224046806020866</v>
      </c>
      <c r="E76" s="8">
        <f t="shared" si="4"/>
        <v>-4.0492236349824156</v>
      </c>
      <c r="F76" s="32">
        <f t="shared" si="8"/>
        <v>-2.6047790235083485E-4</v>
      </c>
      <c r="G76" s="20">
        <f t="shared" si="5"/>
        <v>-0.26047790235083484</v>
      </c>
      <c r="H76" s="10">
        <f t="shared" si="9"/>
        <v>-1.0298268411765542E-5</v>
      </c>
      <c r="I76" s="8">
        <f t="shared" si="11"/>
        <v>-1.218981817508336</v>
      </c>
      <c r="J76" s="8">
        <f t="shared" si="12"/>
        <v>11.809110503842085</v>
      </c>
      <c r="U76" s="23">
        <f t="shared" si="15"/>
        <v>-9</v>
      </c>
      <c r="V76" s="37">
        <f t="shared" si="13"/>
        <v>3.6341460146782384E-2</v>
      </c>
      <c r="W76" s="26"/>
      <c r="X76" s="40">
        <f t="shared" si="14"/>
        <v>-0.13082925652841659</v>
      </c>
    </row>
    <row r="77" spans="1:24" x14ac:dyDescent="0.2">
      <c r="A77" s="8">
        <f t="shared" si="10"/>
        <v>4.9999999999999991</v>
      </c>
      <c r="B77" s="9">
        <f t="shared" si="2"/>
        <v>-7.8936013709535562</v>
      </c>
      <c r="C77" s="9">
        <f t="shared" si="3"/>
        <v>109.27633264195828</v>
      </c>
      <c r="D77" s="48">
        <f t="shared" si="0"/>
        <v>-7.8936013709535562</v>
      </c>
      <c r="E77" s="8">
        <f t="shared" si="4"/>
        <v>-4.0171000532100658</v>
      </c>
      <c r="F77" s="32">
        <f t="shared" si="8"/>
        <v>-2.6005392936857602E-4</v>
      </c>
      <c r="G77" s="20">
        <f t="shared" si="5"/>
        <v>-0.26005392936857602</v>
      </c>
      <c r="H77" s="10">
        <f t="shared" si="9"/>
        <v>-1.0216703922635435E-5</v>
      </c>
      <c r="I77" s="8">
        <f t="shared" si="11"/>
        <v>-1.2557612454434306</v>
      </c>
      <c r="J77" s="8">
        <f t="shared" si="12"/>
        <v>12.000328267717718</v>
      </c>
      <c r="U77" s="23">
        <f t="shared" si="15"/>
        <v>0</v>
      </c>
      <c r="V77" s="37">
        <f t="shared" si="13"/>
        <v>5.8536902874367899E-2</v>
      </c>
      <c r="W77" s="26"/>
      <c r="X77" s="40">
        <f t="shared" si="14"/>
        <v>-0.21073285034772443</v>
      </c>
    </row>
    <row r="78" spans="1:24" x14ac:dyDescent="0.2">
      <c r="A78" s="8">
        <f t="shared" si="10"/>
        <v>5.0833333333333321</v>
      </c>
      <c r="B78" s="9">
        <f t="shared" si="2"/>
        <v>-8.275876162049661</v>
      </c>
      <c r="C78" s="9">
        <f t="shared" si="3"/>
        <v>112.90505578878803</v>
      </c>
      <c r="D78" s="48">
        <f t="shared" si="0"/>
        <v>-8.275876162049661</v>
      </c>
      <c r="E78" s="8">
        <f t="shared" si="4"/>
        <v>-3.9844610388717965</v>
      </c>
      <c r="F78" s="32">
        <f t="shared" si="8"/>
        <v>-2.5962367994119938E-4</v>
      </c>
      <c r="G78" s="20">
        <f t="shared" si="5"/>
        <v>-0.25962367994119939</v>
      </c>
      <c r="H78" s="10">
        <f t="shared" si="9"/>
        <v>-1.0133827417548227E-5</v>
      </c>
      <c r="I78" s="8">
        <f t="shared" si="11"/>
        <v>-1.2928348354517993</v>
      </c>
      <c r="J78" s="8">
        <f t="shared" si="12"/>
        <v>12.191140439315904</v>
      </c>
      <c r="U78" s="23">
        <f t="shared" si="15"/>
        <v>9</v>
      </c>
      <c r="V78" s="37">
        <f t="shared" si="13"/>
        <v>9.2980194522299817E-2</v>
      </c>
      <c r="W78" s="26"/>
      <c r="X78" s="40">
        <f t="shared" si="14"/>
        <v>-0.33472870028027935</v>
      </c>
    </row>
    <row r="79" spans="1:24" x14ac:dyDescent="0.2">
      <c r="A79" s="8">
        <f t="shared" si="10"/>
        <v>5.1666666666666652</v>
      </c>
      <c r="B79" s="9">
        <f t="shared" si="2"/>
        <v>-8.6693149908153089</v>
      </c>
      <c r="C79" s="9">
        <f t="shared" si="3"/>
        <v>116.59096126326455</v>
      </c>
      <c r="D79" s="48">
        <f t="shared" si="0"/>
        <v>-8.6693149908153089</v>
      </c>
      <c r="E79" s="8">
        <f t="shared" si="4"/>
        <v>-3.9513076907757729</v>
      </c>
      <c r="F79" s="32">
        <f t="shared" si="8"/>
        <v>-2.5918719950500987E-4</v>
      </c>
      <c r="G79" s="20">
        <f t="shared" si="5"/>
        <v>-0.25918719950500985</v>
      </c>
      <c r="H79" s="10">
        <f t="shared" si="9"/>
        <v>-1.0049641557219501E-5</v>
      </c>
      <c r="I79" s="8">
        <f t="shared" si="11"/>
        <v>-1.330187165407537</v>
      </c>
      <c r="J79" s="8">
        <f t="shared" si="12"/>
        <v>12.381543797754585</v>
      </c>
      <c r="U79" s="23">
        <f t="shared" si="15"/>
        <v>18</v>
      </c>
      <c r="V79" s="37">
        <f t="shared" si="13"/>
        <v>0.14457775046587726</v>
      </c>
      <c r="W79" s="26"/>
      <c r="X79" s="40">
        <f t="shared" si="14"/>
        <v>-0.52047990167715819</v>
      </c>
    </row>
    <row r="80" spans="1:24" x14ac:dyDescent="0.2">
      <c r="A80" s="8">
        <f t="shared" si="10"/>
        <v>5.2499999999999982</v>
      </c>
      <c r="B80" s="9">
        <f t="shared" si="2"/>
        <v>-9.0739991383709224</v>
      </c>
      <c r="C80" s="9">
        <f t="shared" si="3"/>
        <v>120.33392595823111</v>
      </c>
      <c r="D80" s="48">
        <f t="shared" si="0"/>
        <v>-9.0739991383709224</v>
      </c>
      <c r="E80" s="8">
        <f t="shared" si="4"/>
        <v>-3.9176411162250573</v>
      </c>
      <c r="F80" s="32">
        <f t="shared" si="8"/>
        <v>-2.5874453395243477E-4</v>
      </c>
      <c r="G80" s="20">
        <f t="shared" si="5"/>
        <v>-0.2587445339524348</v>
      </c>
      <c r="H80" s="10">
        <f t="shared" si="9"/>
        <v>-9.9641490245179691E-6</v>
      </c>
      <c r="I80" s="8">
        <f t="shared" si="11"/>
        <v>-1.3678026189532702</v>
      </c>
      <c r="J80" s="8">
        <f t="shared" si="12"/>
        <v>12.571535267592088</v>
      </c>
      <c r="U80" s="23">
        <f t="shared" si="15"/>
        <v>27</v>
      </c>
      <c r="V80" s="37">
        <f t="shared" si="13"/>
        <v>0.21792873238451507</v>
      </c>
      <c r="W80" s="26"/>
      <c r="X80" s="40">
        <f t="shared" si="14"/>
        <v>-0.78454343658425429</v>
      </c>
    </row>
    <row r="81" spans="1:24" x14ac:dyDescent="0.2">
      <c r="A81" s="8">
        <f t="shared" si="10"/>
        <v>5.3333333333333313</v>
      </c>
      <c r="B81" s="9">
        <f t="shared" si="2"/>
        <v>-9.4900051721230358</v>
      </c>
      <c r="C81" s="9">
        <f t="shared" si="3"/>
        <v>124.13382586570086</v>
      </c>
      <c r="D81" s="48">
        <f t="shared" ref="D81:D144" si="16">B81</f>
        <v>-9.4900051721230358</v>
      </c>
      <c r="E81" s="8">
        <f t="shared" si="4"/>
        <v>-3.8834624306253458</v>
      </c>
      <c r="F81" s="32">
        <f t="shared" si="8"/>
        <v>-2.5829572961943032E-4</v>
      </c>
      <c r="G81" s="20">
        <f t="shared" si="5"/>
        <v>-0.25829572961943031</v>
      </c>
      <c r="H81" s="10">
        <f t="shared" si="9"/>
        <v>-9.8773525235834146E-6</v>
      </c>
      <c r="I81" s="8">
        <f t="shared" si="11"/>
        <v>-1.4056653879095506</v>
      </c>
      <c r="J81" s="8">
        <f t="shared" si="12"/>
        <v>12.761111918691252</v>
      </c>
      <c r="U81" s="23">
        <f t="shared" si="15"/>
        <v>36</v>
      </c>
      <c r="V81" s="37">
        <f t="shared" si="13"/>
        <v>0.31479902333468435</v>
      </c>
      <c r="W81" s="26"/>
      <c r="X81" s="40">
        <f t="shared" si="14"/>
        <v>-1.1332764840048637</v>
      </c>
    </row>
    <row r="82" spans="1:24" x14ac:dyDescent="0.2">
      <c r="A82" s="8">
        <f t="shared" si="10"/>
        <v>5.4166666666666643</v>
      </c>
      <c r="B82" s="9">
        <f t="shared" ref="B82:B145" si="17">B81+((I81+dp_dy*(1+EXP(-(ABS(E81)-displ)/9*sharpness))^(-alpha)/(H81*rho))/H81*SIN(H81*time_step*3600)-J81/H81*COS(H81*time_step*3600)-dp_dy*(1+EXP(-(ABS(E81)-displ)/9*sharpness))^(-alpha)*time_step*3600/(H81*rho)+J81/H81)/1000</f>
        <v>-9.9174048885794566</v>
      </c>
      <c r="C82" s="9">
        <f t="shared" ref="C82:C145" si="18">C81+((I81+dp_dy*(1+EXP(-(ABS(E81)-displ)/9*sharpness))^(-alpha)/(H81*rho))/H81*COS(H81*time_step*3600)+J81/H81*SIN(H81*time_step*3600)-(I81+dp_dy*(1+EXP(-(ABS(E81)-displ)/9*sharpness))^(-alpha)/(H81*rho))/H81)/1000</f>
        <v>127.99053612041661</v>
      </c>
      <c r="D82" s="48">
        <f t="shared" si="16"/>
        <v>-9.9174048885794566</v>
      </c>
      <c r="E82" s="8">
        <f t="shared" ref="E82:E145" si="19">360*(init_km_from_eq+C82)/(2*PI()*6.37*10^3)</f>
        <v>-3.8487727570931574</v>
      </c>
      <c r="F82" s="32">
        <f t="shared" si="8"/>
        <v>-2.5784083327289037E-4</v>
      </c>
      <c r="G82" s="20">
        <f t="shared" ref="G82:G145" si="20">F82*10^5/100</f>
        <v>-0.25784083327289037</v>
      </c>
      <c r="H82" s="10">
        <f t="shared" si="9"/>
        <v>-9.7892547789462778E-6</v>
      </c>
      <c r="I82" s="8">
        <f t="shared" si="11"/>
        <v>-1.4437594746766962</v>
      </c>
      <c r="J82" s="8">
        <f t="shared" si="12"/>
        <v>12.950270965978001</v>
      </c>
      <c r="U82" s="23">
        <f t="shared" si="15"/>
        <v>45</v>
      </c>
      <c r="V82" s="37">
        <f t="shared" si="13"/>
        <v>0.43099866743180942</v>
      </c>
      <c r="W82" s="26"/>
      <c r="X82" s="40">
        <f t="shared" si="14"/>
        <v>-1.5515952027545139</v>
      </c>
    </row>
    <row r="83" spans="1:24" x14ac:dyDescent="0.2">
      <c r="A83" s="8">
        <f t="shared" si="10"/>
        <v>5.4999999999999973</v>
      </c>
      <c r="B83" s="9">
        <f t="shared" si="17"/>
        <v>-10.356265256881549</v>
      </c>
      <c r="C83" s="9">
        <f t="shared" si="18"/>
        <v>131.90393104331849</v>
      </c>
      <c r="D83" s="48">
        <f t="shared" si="16"/>
        <v>-10.356265256881549</v>
      </c>
      <c r="E83" s="8">
        <f t="shared" si="19"/>
        <v>-3.813573226064868</v>
      </c>
      <c r="F83" s="32">
        <f t="shared" ref="F83:F146" si="21">dp_dy*(1+EXP(-(ABS(E82)-displ)/9*sharpness))^(-alpha)</f>
        <v>-2.5737989209806807E-4</v>
      </c>
      <c r="G83" s="20">
        <f t="shared" si="20"/>
        <v>-0.25737989209806805</v>
      </c>
      <c r="H83" s="10">
        <f t="shared" ref="H83:H146" si="22">2*7.292*10^(-5)*SIN(E83*PI()/180)</f>
        <v>-9.6998585346498257E-6</v>
      </c>
      <c r="I83" s="8">
        <f t="shared" si="11"/>
        <v>-1.482068694627614</v>
      </c>
      <c r="J83" s="8">
        <f t="shared" si="12"/>
        <v>13.139009769093862</v>
      </c>
      <c r="U83" s="23">
        <f t="shared" si="15"/>
        <v>54</v>
      </c>
      <c r="V83" s="37">
        <f t="shared" si="13"/>
        <v>0.55532805526236895</v>
      </c>
      <c r="W83" s="26"/>
      <c r="X83" s="40">
        <f t="shared" si="14"/>
        <v>-1.9991809989445282</v>
      </c>
    </row>
    <row r="84" spans="1:24" x14ac:dyDescent="0.2">
      <c r="A84" s="8">
        <f t="shared" si="10"/>
        <v>5.5833333333333304</v>
      </c>
      <c r="B84" s="9">
        <f t="shared" si="17"/>
        <v>-10.806648363053634</v>
      </c>
      <c r="C84" s="9">
        <f t="shared" si="18"/>
        <v>135.8738841848895</v>
      </c>
      <c r="D84" s="48">
        <f t="shared" si="16"/>
        <v>-10.806648363053634</v>
      </c>
      <c r="E84" s="8">
        <f t="shared" si="19"/>
        <v>-3.7778649749068269</v>
      </c>
      <c r="F84" s="32">
        <f t="shared" si="21"/>
        <v>-2.5691295368601534E-4</v>
      </c>
      <c r="G84" s="20">
        <f t="shared" si="20"/>
        <v>-0.25691295368601536</v>
      </c>
      <c r="H84" s="10">
        <f t="shared" si="22"/>
        <v>-9.6091665533755621E-6</v>
      </c>
      <c r="I84" s="8">
        <f t="shared" si="11"/>
        <v>-1.5205766784900447</v>
      </c>
      <c r="J84" s="8">
        <f t="shared" si="12"/>
        <v>13.327325831942108</v>
      </c>
      <c r="U84" s="23">
        <f t="shared" si="15"/>
        <v>63</v>
      </c>
      <c r="V84" s="37">
        <f t="shared" si="13"/>
        <v>0.67309617772223207</v>
      </c>
      <c r="W84" s="26"/>
      <c r="X84" s="40">
        <f t="shared" si="14"/>
        <v>-2.4231462398000354</v>
      </c>
    </row>
    <row r="85" spans="1:24" x14ac:dyDescent="0.2">
      <c r="A85" s="8">
        <f t="shared" si="10"/>
        <v>5.6666666666666634</v>
      </c>
      <c r="B85" s="9">
        <f t="shared" si="17"/>
        <v>-11.268611354965319</v>
      </c>
      <c r="C85" s="9">
        <f t="shared" si="18"/>
        <v>139.900268368355</v>
      </c>
      <c r="D85" s="48">
        <f t="shared" si="16"/>
        <v>-11.268611354965319</v>
      </c>
      <c r="E85" s="8">
        <f t="shared" si="19"/>
        <v>-3.7416491475267954</v>
      </c>
      <c r="F85" s="32">
        <f t="shared" si="21"/>
        <v>-2.564400660210527E-4</v>
      </c>
      <c r="G85" s="20">
        <f t="shared" si="20"/>
        <v>-0.25644006602105274</v>
      </c>
      <c r="H85" s="10">
        <f t="shared" si="22"/>
        <v>-9.5171816155722877E-6</v>
      </c>
      <c r="I85" s="8">
        <f t="shared" si="11"/>
        <v>-1.5592668747168403</v>
      </c>
      <c r="J85" s="8">
        <f t="shared" si="12"/>
        <v>13.515216802127121</v>
      </c>
      <c r="U85" s="23">
        <f t="shared" si="15"/>
        <v>72</v>
      </c>
      <c r="V85" s="37">
        <f t="shared" si="13"/>
        <v>0.77245438280718393</v>
      </c>
      <c r="W85" s="26"/>
      <c r="X85" s="40">
        <f t="shared" si="14"/>
        <v>-2.7808357781058621</v>
      </c>
    </row>
    <row r="86" spans="1:24" x14ac:dyDescent="0.2">
      <c r="A86" s="8">
        <f t="shared" si="10"/>
        <v>5.7499999999999964</v>
      </c>
      <c r="B86" s="9">
        <f t="shared" si="17"/>
        <v>-11.742206388004192</v>
      </c>
      <c r="C86" s="9">
        <f t="shared" si="18"/>
        <v>143.98295573269203</v>
      </c>
      <c r="D86" s="48">
        <f t="shared" si="16"/>
        <v>-11.742206388004192</v>
      </c>
      <c r="E86" s="8">
        <f t="shared" si="19"/>
        <v>-3.7049268939870932</v>
      </c>
      <c r="F86" s="32">
        <f t="shared" si="21"/>
        <v>-2.5596127746826887E-4</v>
      </c>
      <c r="G86" s="20">
        <f t="shared" si="20"/>
        <v>-0.25596127746826886</v>
      </c>
      <c r="H86" s="10">
        <f t="shared" si="22"/>
        <v>-9.4239065185899396E-6</v>
      </c>
      <c r="I86" s="8">
        <f t="shared" si="11"/>
        <v>-1.5981225518428204</v>
      </c>
      <c r="J86" s="8">
        <f t="shared" si="12"/>
        <v>13.70268047028666</v>
      </c>
      <c r="U86" s="23">
        <f t="shared" si="15"/>
        <v>81</v>
      </c>
      <c r="V86" s="37">
        <f t="shared" si="13"/>
        <v>0.84841485121071314</v>
      </c>
      <c r="W86" s="26"/>
      <c r="X86" s="40">
        <f t="shared" si="14"/>
        <v>-3.0542934643585675</v>
      </c>
    </row>
    <row r="87" spans="1:24" x14ac:dyDescent="0.2">
      <c r="A87" s="8">
        <f t="shared" si="10"/>
        <v>5.8333333333333295</v>
      </c>
      <c r="B87" s="9">
        <f t="shared" si="17"/>
        <v>-12.227480571449801</v>
      </c>
      <c r="C87" s="9">
        <f t="shared" si="18"/>
        <v>148.12181777542642</v>
      </c>
      <c r="D87" s="48">
        <f t="shared" si="16"/>
        <v>-12.227480571449801</v>
      </c>
      <c r="E87" s="8">
        <f t="shared" si="19"/>
        <v>-3.6676993701196565</v>
      </c>
      <c r="F87" s="32">
        <f t="shared" si="21"/>
        <v>-2.5547663676106573E-4</v>
      </c>
      <c r="G87" s="20">
        <f t="shared" si="20"/>
        <v>-0.25547663676106575</v>
      </c>
      <c r="H87" s="10">
        <f t="shared" si="22"/>
        <v>-9.3293440758185571E-6</v>
      </c>
      <c r="I87" s="8">
        <f t="shared" si="11"/>
        <v>-1.6371268008268913</v>
      </c>
      <c r="J87" s="8">
        <f t="shared" si="12"/>
        <v>13.889714769316784</v>
      </c>
      <c r="U87" s="28">
        <f t="shared" si="15"/>
        <v>90</v>
      </c>
      <c r="V87" s="38">
        <f t="shared" si="13"/>
        <v>0.90222740014920078</v>
      </c>
      <c r="W87" s="29"/>
      <c r="X87" s="41">
        <f t="shared" si="14"/>
        <v>-3.248018640537123</v>
      </c>
    </row>
    <row r="88" spans="1:24" x14ac:dyDescent="0.2">
      <c r="A88" s="8">
        <f t="shared" si="10"/>
        <v>5.9166666666666625</v>
      </c>
      <c r="B88" s="9">
        <f t="shared" si="17"/>
        <v>-12.724475915551718</v>
      </c>
      <c r="C88" s="9">
        <f t="shared" si="18"/>
        <v>152.31672539517842</v>
      </c>
      <c r="D88" s="48">
        <f t="shared" si="16"/>
        <v>-12.724475915551718</v>
      </c>
      <c r="E88" s="8">
        <f t="shared" si="19"/>
        <v>-3.6299677371433519</v>
      </c>
      <c r="F88" s="32">
        <f t="shared" si="21"/>
        <v>-2.5498619298874994E-4</v>
      </c>
      <c r="G88" s="20">
        <f t="shared" si="20"/>
        <v>-0.25498619298874997</v>
      </c>
      <c r="H88" s="10">
        <f t="shared" si="22"/>
        <v>-9.2334971158332538E-6</v>
      </c>
      <c r="I88" s="8">
        <f t="shared" si="11"/>
        <v>-1.6762625373778235</v>
      </c>
      <c r="J88" s="8">
        <f t="shared" si="12"/>
        <v>14.076317773489141</v>
      </c>
    </row>
    <row r="89" spans="1:24" x14ac:dyDescent="0.2">
      <c r="A89" s="8">
        <f t="shared" si="10"/>
        <v>5.9999999999999956</v>
      </c>
      <c r="B89" s="9">
        <f t="shared" si="17"/>
        <v>-13.233229279300032</v>
      </c>
      <c r="C89" s="9">
        <f t="shared" si="18"/>
        <v>156.56754893392977</v>
      </c>
      <c r="D89" s="48">
        <f t="shared" si="16"/>
        <v>-13.233229279300032</v>
      </c>
      <c r="E89" s="8">
        <f t="shared" si="19"/>
        <v>-3.5917331612838042</v>
      </c>
      <c r="F89" s="32">
        <f t="shared" si="21"/>
        <v>-2.544899955841815E-4</v>
      </c>
      <c r="G89" s="20">
        <f t="shared" si="20"/>
        <v>-0.25448999558418151</v>
      </c>
      <c r="H89" s="10">
        <f t="shared" si="22"/>
        <v>-9.1363684815458642E-6</v>
      </c>
      <c r="I89" s="8">
        <f t="shared" si="11"/>
        <v>-1.7155125042627901</v>
      </c>
      <c r="J89" s="8">
        <f t="shared" si="12"/>
        <v>14.262487697460434</v>
      </c>
    </row>
    <row r="90" spans="1:24" x14ac:dyDescent="0.2">
      <c r="A90" s="8">
        <f t="shared" si="10"/>
        <v>6.0833333333333286</v>
      </c>
      <c r="B90" s="9">
        <f t="shared" si="17"/>
        <v>-13.753772318888522</v>
      </c>
      <c r="C90" s="9">
        <f t="shared" si="18"/>
        <v>160.8741582189752</v>
      </c>
      <c r="D90" s="48">
        <f t="shared" si="16"/>
        <v>-13.753772318888522</v>
      </c>
      <c r="E90" s="8">
        <f t="shared" si="19"/>
        <v>-3.5529968133960557</v>
      </c>
      <c r="F90" s="32">
        <f t="shared" si="21"/>
        <v>-2.5398809431148513E-4</v>
      </c>
      <c r="G90" s="20">
        <f t="shared" si="20"/>
        <v>-0.25398809431148517</v>
      </c>
      <c r="H90" s="10">
        <f t="shared" si="22"/>
        <v>-9.0379610293639765E-6</v>
      </c>
      <c r="I90" s="8">
        <f t="shared" si="11"/>
        <v>-1.7548592735970061</v>
      </c>
      <c r="J90" s="8">
        <f t="shared" si="12"/>
        <v>14.448222895173865</v>
      </c>
    </row>
    <row r="91" spans="1:24" x14ac:dyDescent="0.2">
      <c r="A91" s="8">
        <f t="shared" si="10"/>
        <v>6.1666666666666616</v>
      </c>
      <c r="B91" s="9">
        <f t="shared" si="17"/>
        <v>-14.286131436857461</v>
      </c>
      <c r="C91" s="9">
        <f t="shared" si="18"/>
        <v>165.23642260452829</v>
      </c>
      <c r="D91" s="48">
        <f t="shared" si="16"/>
        <v>-14.286131436857461</v>
      </c>
      <c r="E91" s="8">
        <f t="shared" si="19"/>
        <v>-3.5137598685903386</v>
      </c>
      <c r="F91" s="32">
        <f t="shared" si="21"/>
        <v>-2.5348053925383174E-4</v>
      </c>
      <c r="G91" s="20">
        <f t="shared" si="20"/>
        <v>-0.25348053925383174</v>
      </c>
      <c r="H91" s="10">
        <f t="shared" si="22"/>
        <v>-8.9382776283580673E-6</v>
      </c>
      <c r="I91" s="8">
        <f t="shared" si="11"/>
        <v>-1.7942852491134005</v>
      </c>
      <c r="J91" s="8">
        <f t="shared" si="12"/>
        <v>14.633521858652408</v>
      </c>
    </row>
    <row r="92" spans="1:24" x14ac:dyDescent="0.2">
      <c r="A92" s="8">
        <f t="shared" si="10"/>
        <v>6.2499999999999947</v>
      </c>
      <c r="B92" s="9">
        <f t="shared" si="17"/>
        <v>-14.83032773191861</v>
      </c>
      <c r="C92" s="9">
        <f t="shared" si="18"/>
        <v>169.65421101295019</v>
      </c>
      <c r="D92" s="48">
        <f t="shared" si="16"/>
        <v>-14.83032773191861</v>
      </c>
      <c r="E92" s="8">
        <f t="shared" si="19"/>
        <v>-3.4740235058612341</v>
      </c>
      <c r="F92" s="32">
        <f t="shared" si="21"/>
        <v>-2.5296738080129625E-4</v>
      </c>
      <c r="G92" s="20">
        <f t="shared" si="20"/>
        <v>-0.25296738080129627</v>
      </c>
      <c r="H92" s="10">
        <f t="shared" si="22"/>
        <v>-8.8373211594374149E-6</v>
      </c>
      <c r="I92" s="8">
        <f t="shared" si="11"/>
        <v>-1.8337726684112283</v>
      </c>
      <c r="J92" s="8">
        <f t="shared" si="12"/>
        <v>14.818383216683801</v>
      </c>
    </row>
    <row r="93" spans="1:24" x14ac:dyDescent="0.2">
      <c r="A93" s="8">
        <f t="shared" si="10"/>
        <v>6.3333333333333277</v>
      </c>
      <c r="B93" s="9">
        <f t="shared" si="17"/>
        <v>-15.386376949448437</v>
      </c>
      <c r="C93" s="9">
        <f t="shared" si="18"/>
        <v>174.12739197556957</v>
      </c>
      <c r="D93" s="48">
        <f t="shared" si="16"/>
        <v>-15.386376949448437</v>
      </c>
      <c r="E93" s="8">
        <f t="shared" si="19"/>
        <v>-3.433788907720519</v>
      </c>
      <c r="F93" s="32">
        <f t="shared" si="21"/>
        <v>-2.5244866963879955E-4</v>
      </c>
      <c r="G93" s="20">
        <f t="shared" si="20"/>
        <v>-0.25244866963879953</v>
      </c>
      <c r="H93" s="10">
        <f t="shared" si="22"/>
        <v>-8.7350945145354991E-6</v>
      </c>
      <c r="I93" s="8">
        <f t="shared" si="11"/>
        <v>-1.8733036051821728</v>
      </c>
      <c r="J93" s="8">
        <f t="shared" si="12"/>
        <v>15.002805733397135</v>
      </c>
    </row>
    <row r="94" spans="1:24" x14ac:dyDescent="0.2">
      <c r="A94" s="8">
        <f t="shared" si="10"/>
        <v>6.4166666666666607</v>
      </c>
      <c r="B94" s="9">
        <f t="shared" si="17"/>
        <v>-15.954289432647704</v>
      </c>
      <c r="C94" s="9">
        <f t="shared" si="18"/>
        <v>178.65583367305345</v>
      </c>
      <c r="D94" s="48">
        <f t="shared" si="16"/>
        <v>-15.954289432647704</v>
      </c>
      <c r="E94" s="8">
        <f t="shared" si="19"/>
        <v>-3.3930572598340376</v>
      </c>
      <c r="F94" s="32">
        <f t="shared" si="21"/>
        <v>-2.5192445673413917E-4</v>
      </c>
      <c r="G94" s="20">
        <f t="shared" si="20"/>
        <v>-0.25192445673413916</v>
      </c>
      <c r="H94" s="10">
        <f t="shared" si="22"/>
        <v>-8.6316005958057505E-6</v>
      </c>
      <c r="I94" s="8">
        <f t="shared" si="11"/>
        <v>-1.912859971413269</v>
      </c>
      <c r="J94" s="8">
        <f t="shared" si="12"/>
        <v>15.18678830673101</v>
      </c>
    </row>
    <row r="95" spans="1:24" x14ac:dyDescent="0.2">
      <c r="A95" s="8">
        <f t="shared" si="10"/>
        <v>6.4999999999999938</v>
      </c>
      <c r="B95" s="9">
        <f t="shared" si="17"/>
        <v>-16.53407007435576</v>
      </c>
      <c r="C95" s="9">
        <f t="shared" si="18"/>
        <v>183.23940397530797</v>
      </c>
      <c r="D95" s="48">
        <f t="shared" si="16"/>
        <v>-16.53407007435576</v>
      </c>
      <c r="E95" s="8">
        <f t="shared" si="19"/>
        <v>-3.3518297506628159</v>
      </c>
      <c r="F95" s="32">
        <f t="shared" si="21"/>
        <v>-2.5139479332611834E-4</v>
      </c>
      <c r="G95" s="20">
        <f t="shared" si="20"/>
        <v>-0.25139479332611836</v>
      </c>
      <c r="H95" s="10">
        <f t="shared" si="22"/>
        <v>-8.5268423148281494E-6</v>
      </c>
      <c r="I95" s="8">
        <f t="shared" si="11"/>
        <v>-1.9524235195651301</v>
      </c>
      <c r="J95" s="8">
        <f t="shared" si="12"/>
        <v>15.370329966793195</v>
      </c>
    </row>
    <row r="96" spans="1:24" x14ac:dyDescent="0.2">
      <c r="A96" s="8">
        <f t="shared" si="10"/>
        <v>6.5833333333333268</v>
      </c>
      <c r="B96" s="9">
        <f t="shared" si="17"/>
        <v>-17.125718269517712</v>
      </c>
      <c r="C96" s="9">
        <f t="shared" si="18"/>
        <v>187.87797048086861</v>
      </c>
      <c r="D96" s="48">
        <f t="shared" si="16"/>
        <v>-17.125718269517712</v>
      </c>
      <c r="E96" s="8">
        <f t="shared" si="19"/>
        <v>-3.310107571108754</v>
      </c>
      <c r="F96" s="32">
        <f t="shared" si="21"/>
        <v>-2.508597309127757E-4</v>
      </c>
      <c r="G96" s="20">
        <f t="shared" si="20"/>
        <v>-0.25085973091277569</v>
      </c>
      <c r="H96" s="1">
        <f t="shared" si="22"/>
        <v>-8.4208225918275302E-6</v>
      </c>
      <c r="I96" s="8">
        <f t="shared" si="11"/>
        <v>-1.9919758447248768</v>
      </c>
      <c r="J96" s="8">
        <f t="shared" si="12"/>
        <v>15.553429874111776</v>
      </c>
    </row>
    <row r="97" spans="1:10" x14ac:dyDescent="0.2">
      <c r="A97" s="8">
        <f t="shared" si="10"/>
        <v>6.6666666666666599</v>
      </c>
      <c r="B97" s="9">
        <f t="shared" si="17"/>
        <v>-17.729227868290685</v>
      </c>
      <c r="C97" s="9">
        <f t="shared" si="18"/>
        <v>192.57140055574479</v>
      </c>
      <c r="D97" s="48">
        <f t="shared" si="16"/>
        <v>-17.729227868290685</v>
      </c>
      <c r="E97" s="8">
        <f t="shared" si="19"/>
        <v>-3.2678919141652414</v>
      </c>
      <c r="F97" s="32">
        <f t="shared" si="21"/>
        <v>-2.5031932123972513E-4</v>
      </c>
      <c r="G97" s="20">
        <f t="shared" si="20"/>
        <v>-0.25031932123972511</v>
      </c>
      <c r="H97" s="1">
        <f t="shared" si="22"/>
        <v>-8.3135443549044193E-6</v>
      </c>
      <c r="I97" s="8">
        <f t="shared" si="11"/>
        <v>-2.0314983867325651</v>
      </c>
      <c r="J97" s="8">
        <f t="shared" si="12"/>
        <v>15.736087317777837</v>
      </c>
    </row>
    <row r="98" spans="1:10" x14ac:dyDescent="0.2">
      <c r="A98" s="8">
        <f t="shared" si="10"/>
        <v>6.7499999999999929</v>
      </c>
      <c r="B98" s="9">
        <f t="shared" si="17"/>
        <v>-18.344587129785513</v>
      </c>
      <c r="C98" s="9">
        <f t="shared" si="18"/>
        <v>197.31956137170272</v>
      </c>
      <c r="D98" s="48">
        <f t="shared" si="16"/>
        <v>-18.344587129785513</v>
      </c>
      <c r="E98" s="8">
        <f t="shared" si="19"/>
        <v>-3.2251839745728108</v>
      </c>
      <c r="F98" s="32">
        <f t="shared" si="21"/>
        <v>-2.497736162886113E-4</v>
      </c>
      <c r="G98" s="20">
        <f t="shared" si="20"/>
        <v>-0.24977361628861128</v>
      </c>
      <c r="H98" s="1">
        <f t="shared" si="22"/>
        <v>-8.2050105392787005E-6</v>
      </c>
      <c r="I98" s="8">
        <f t="shared" si="11"/>
        <v>-2.070972432280243</v>
      </c>
      <c r="J98" s="8">
        <f t="shared" si="12"/>
        <v>15.918301713479657</v>
      </c>
    </row>
    <row r="99" spans="1:10" x14ac:dyDescent="0.2">
      <c r="A99" s="8">
        <f t="shared" si="10"/>
        <v>6.8333333333333259</v>
      </c>
      <c r="B99" s="9">
        <f t="shared" si="17"/>
        <v>-18.971778676433555</v>
      </c>
      <c r="C99" s="9">
        <f t="shared" si="18"/>
        <v>202.12231994393096</v>
      </c>
      <c r="D99" s="48">
        <f t="shared" si="16"/>
        <v>-18.971778676433555</v>
      </c>
      <c r="E99" s="8">
        <f t="shared" si="19"/>
        <v>-3.1819849484803533</v>
      </c>
      <c r="F99" s="32">
        <f t="shared" si="21"/>
        <v>-2.4922266826568341E-4</v>
      </c>
      <c r="G99" s="20">
        <f t="shared" si="20"/>
        <v>-0.2492226682656834</v>
      </c>
      <c r="H99" s="1">
        <f t="shared" si="22"/>
        <v>-8.0952240865473979E-6</v>
      </c>
      <c r="I99" s="8">
        <f t="shared" si="11"/>
        <v>-2.1103791169829833</v>
      </c>
      <c r="J99" s="8">
        <f t="shared" si="12"/>
        <v>16.100072601428529</v>
      </c>
    </row>
    <row r="100" spans="1:10" x14ac:dyDescent="0.2">
      <c r="A100" s="8">
        <f t="shared" si="10"/>
        <v>6.916666666666659</v>
      </c>
      <c r="B100" s="9">
        <f t="shared" si="17"/>
        <v>-19.610779448970053</v>
      </c>
      <c r="C100" s="9">
        <f t="shared" si="18"/>
        <v>206.97954316807167</v>
      </c>
      <c r="D100" s="48">
        <f t="shared" si="16"/>
        <v>-19.610779448970053</v>
      </c>
      <c r="E100" s="8">
        <f t="shared" si="19"/>
        <v>-3.1382960331120344</v>
      </c>
      <c r="F100" s="32">
        <f t="shared" si="21"/>
        <v>-2.4866652959049823E-4</v>
      </c>
      <c r="G100" s="20">
        <f t="shared" si="20"/>
        <v>-0.24866652959049823</v>
      </c>
      <c r="H100" s="1">
        <f t="shared" si="22"/>
        <v>-7.9841879439569386E-6</v>
      </c>
      <c r="I100" s="8">
        <f t="shared" si="11"/>
        <v>-2.149699427420785</v>
      </c>
      <c r="J100" s="8">
        <f t="shared" si="12"/>
        <v>16.28139964417624</v>
      </c>
    </row>
    <row r="101" spans="1:10" x14ac:dyDescent="0.2">
      <c r="A101" s="8">
        <f t="shared" si="10"/>
        <v>6.999999999999992</v>
      </c>
      <c r="B101" s="9">
        <f t="shared" si="17"/>
        <v>-20.261560662027048</v>
      </c>
      <c r="C101" s="9">
        <f t="shared" si="18"/>
        <v>211.89109785658309</v>
      </c>
      <c r="D101" s="48">
        <f t="shared" si="16"/>
        <v>-20.261560662027048</v>
      </c>
      <c r="E101" s="8">
        <f t="shared" si="19"/>
        <v>-3.0941184264402297</v>
      </c>
      <c r="F101" s="32">
        <f t="shared" si="21"/>
        <v>-2.4810525288475397E-4</v>
      </c>
      <c r="G101" s="20">
        <f t="shared" si="20"/>
        <v>-0.24810525288475396</v>
      </c>
      <c r="H101" s="1">
        <f t="shared" si="22"/>
        <v>-7.8719050636906556E-6</v>
      </c>
      <c r="I101" s="8">
        <f t="shared" si="11"/>
        <v>-2.1889142031508868</v>
      </c>
      <c r="J101" s="8">
        <f t="shared" si="12"/>
        <v>16.462282624324363</v>
      </c>
    </row>
    <row r="102" spans="1:10" x14ac:dyDescent="0.2">
      <c r="A102" s="8">
        <f t="shared" si="10"/>
        <v>7.083333333333325</v>
      </c>
      <c r="B102" s="9">
        <f t="shared" si="17"/>
        <v>-20.924087760322791</v>
      </c>
      <c r="C102" s="9">
        <f t="shared" si="18"/>
        <v>216.85685077439251</v>
      </c>
      <c r="D102" s="48">
        <f t="shared" si="16"/>
        <v>-20.924087760322791</v>
      </c>
      <c r="E102" s="8">
        <f t="shared" si="19"/>
        <v>-3.0494533268648367</v>
      </c>
      <c r="F102" s="32">
        <f t="shared" si="21"/>
        <v>-2.4753889096126218E-4</v>
      </c>
      <c r="G102" s="20">
        <f t="shared" si="20"/>
        <v>-0.24753889096126219</v>
      </c>
      <c r="H102" s="1">
        <f t="shared" si="22"/>
        <v>-7.7583784021724529E-6</v>
      </c>
      <c r="I102" s="8">
        <f t="shared" si="11"/>
        <v>-2.2280041386896272</v>
      </c>
      <c r="J102" s="8">
        <f t="shared" si="12"/>
        <v>16.642721442125406</v>
      </c>
    </row>
    <row r="103" spans="1:10" x14ac:dyDescent="0.2">
      <c r="A103" s="8">
        <f t="shared" si="10"/>
        <v>7.1666666666666581</v>
      </c>
      <c r="B103" s="9">
        <f t="shared" si="17"/>
        <v>-21.59832037544443</v>
      </c>
      <c r="C103" s="9">
        <f t="shared" si="18"/>
        <v>221.87666867382083</v>
      </c>
      <c r="D103" s="48">
        <f t="shared" si="16"/>
        <v>-21.59832037544443</v>
      </c>
      <c r="E103" s="8">
        <f t="shared" si="19"/>
        <v>-3.0043019328991427</v>
      </c>
      <c r="F103" s="32">
        <f t="shared" si="21"/>
        <v>-2.4696749681306238E-4</v>
      </c>
      <c r="G103" s="20">
        <f t="shared" si="20"/>
        <v>-0.24696749681306238</v>
      </c>
      <c r="H103" s="1">
        <f t="shared" si="22"/>
        <v>-7.6436109193870503E-6</v>
      </c>
      <c r="I103" s="8">
        <f t="shared" si="11"/>
        <v>-2.266949785463396</v>
      </c>
      <c r="J103" s="8">
        <f t="shared" si="12"/>
        <v>16.822716112976007</v>
      </c>
    </row>
    <row r="104" spans="1:10" x14ac:dyDescent="0.2">
      <c r="A104" s="8">
        <f t="shared" si="10"/>
        <v>7.2499999999999911</v>
      </c>
      <c r="B104" s="9">
        <f t="shared" si="17"/>
        <v>-22.284212283207168</v>
      </c>
      <c r="C104" s="9">
        <f t="shared" si="18"/>
        <v>226.95041832873414</v>
      </c>
      <c r="D104" s="48">
        <f t="shared" si="16"/>
        <v>-22.284212283207168</v>
      </c>
      <c r="E104" s="8">
        <f t="shared" si="19"/>
        <v>-2.9586654428626451</v>
      </c>
      <c r="F104" s="32">
        <f t="shared" si="21"/>
        <v>-2.4639112360268456E-4</v>
      </c>
      <c r="G104" s="20">
        <f t="shared" si="20"/>
        <v>-0.24639112360268456</v>
      </c>
      <c r="H104" s="1">
        <f t="shared" si="22"/>
        <v>-7.5276055782178165E-6</v>
      </c>
      <c r="I104" s="8">
        <f t="shared" si="11"/>
        <v>-2.3057315537279237</v>
      </c>
      <c r="J104" s="8">
        <f t="shared" si="12"/>
        <v>17.002266764802325</v>
      </c>
    </row>
    <row r="105" spans="1:10" x14ac:dyDescent="0.2">
      <c r="A105" s="8">
        <f t="shared" si="10"/>
        <v>7.3333333333333242</v>
      </c>
      <c r="B105" s="9">
        <f t="shared" si="17"/>
        <v>-22.98171136158944</v>
      </c>
      <c r="C105" s="9">
        <f t="shared" si="18"/>
        <v>232.07796656789446</v>
      </c>
      <c r="D105" s="48">
        <f t="shared" si="16"/>
        <v>-22.98171136158944</v>
      </c>
      <c r="E105" s="8">
        <f t="shared" si="19"/>
        <v>-2.9125450545810718</v>
      </c>
      <c r="F105" s="32">
        <f t="shared" si="21"/>
        <v>-2.4580982465156572E-4</v>
      </c>
      <c r="G105" s="20">
        <f t="shared" si="20"/>
        <v>-0.24580982465156573</v>
      </c>
      <c r="H105" s="1">
        <f t="shared" si="22"/>
        <v>-7.4103653438028064E-6</v>
      </c>
      <c r="I105" s="8">
        <f t="shared" si="11"/>
        <v>-2.344329714455597</v>
      </c>
      <c r="J105" s="8">
        <f t="shared" si="12"/>
        <v>17.181373635337764</v>
      </c>
    </row>
    <row r="106" spans="1:10" x14ac:dyDescent="0.2">
      <c r="A106" s="8">
        <f t="shared" ref="A106:A169" si="23">A105+time_step</f>
        <v>7.4166666666666572</v>
      </c>
      <c r="B106" s="9">
        <f t="shared" si="17"/>
        <v>-23.690759549225746</v>
      </c>
      <c r="C106" s="9">
        <f t="shared" si="18"/>
        <v>237.2591803074796</v>
      </c>
      <c r="D106" s="48">
        <f t="shared" si="16"/>
        <v>-23.690759549225746</v>
      </c>
      <c r="E106" s="8">
        <f t="shared" si="19"/>
        <v>-2.8659419650938784</v>
      </c>
      <c r="F106" s="32">
        <f t="shared" si="21"/>
        <v>-2.4522365342962251E-4</v>
      </c>
      <c r="G106" s="20">
        <f t="shared" si="20"/>
        <v>-0.24522365342962249</v>
      </c>
      <c r="H106" s="1">
        <f t="shared" si="22"/>
        <v>-7.2918931829096893E-6</v>
      </c>
      <c r="I106" s="8">
        <f t="shared" si="11"/>
        <v>-2.3827244011902593</v>
      </c>
      <c r="J106" s="8">
        <f t="shared" si="12"/>
        <v>17.360037069293238</v>
      </c>
    </row>
    <row r="107" spans="1:10" x14ac:dyDescent="0.2">
      <c r="A107" s="8">
        <f t="shared" si="23"/>
        <v>7.4999999999999902</v>
      </c>
      <c r="B107" s="9">
        <f t="shared" si="17"/>
        <v>-24.411292804450326</v>
      </c>
      <c r="C107" s="9">
        <f t="shared" si="18"/>
        <v>242.49392658273877</v>
      </c>
      <c r="D107" s="48">
        <f t="shared" si="16"/>
        <v>-24.411292804450326</v>
      </c>
      <c r="E107" s="8">
        <f t="shared" si="19"/>
        <v>-2.8188573703695177</v>
      </c>
      <c r="F107" s="32">
        <f t="shared" si="21"/>
        <v>-2.4463266354498848E-4</v>
      </c>
      <c r="G107" s="20">
        <f t="shared" si="20"/>
        <v>-0.2446326635449885</v>
      </c>
      <c r="H107" s="1">
        <f t="shared" si="22"/>
        <v>-7.1721920633303134E-6</v>
      </c>
      <c r="I107" s="8">
        <f t="shared" si="11"/>
        <v>-2.420895611869085</v>
      </c>
      <c r="J107" s="8">
        <f t="shared" si="12"/>
        <v>17.538257515420149</v>
      </c>
    </row>
    <row r="108" spans="1:10" x14ac:dyDescent="0.2">
      <c r="A108" s="8">
        <f t="shared" si="23"/>
        <v>7.5833333333333233</v>
      </c>
      <c r="B108" s="9">
        <f t="shared" si="17"/>
        <v>-25.143241064886162</v>
      </c>
      <c r="C108" s="9">
        <f t="shared" si="18"/>
        <v>247.78207257875243</v>
      </c>
      <c r="D108" s="48">
        <f t="shared" si="16"/>
        <v>-25.143241064886162</v>
      </c>
      <c r="E108" s="8">
        <f t="shared" si="19"/>
        <v>-2.7712924650287656</v>
      </c>
      <c r="F108" s="32">
        <f t="shared" si="21"/>
        <v>-2.4403690873391642E-4</v>
      </c>
      <c r="G108" s="20">
        <f t="shared" si="20"/>
        <v>-0.24403690873391642</v>
      </c>
      <c r="H108" s="1">
        <f t="shared" si="22"/>
        <v>-7.0512649532956212E-6</v>
      </c>
      <c r="I108" s="8">
        <f t="shared" si="11"/>
        <v>-2.4588232106114276</v>
      </c>
      <c r="J108" s="8">
        <f t="shared" si="12"/>
        <v>17.716035523466317</v>
      </c>
    </row>
    <row r="109" spans="1:10" x14ac:dyDescent="0.2">
      <c r="A109" s="8">
        <f t="shared" si="23"/>
        <v>7.6666666666666563</v>
      </c>
      <c r="B109" s="9">
        <f t="shared" si="17"/>
        <v>-25.88652820756386</v>
      </c>
      <c r="C109" s="9">
        <f t="shared" si="18"/>
        <v>253.12348566025312</v>
      </c>
      <c r="D109" s="48">
        <f t="shared" si="16"/>
        <v>-25.88652820756386</v>
      </c>
      <c r="E109" s="8">
        <f t="shared" si="19"/>
        <v>-2.7232484420764966</v>
      </c>
      <c r="F109" s="32">
        <f t="shared" si="21"/>
        <v>-2.4343644285085281E-4</v>
      </c>
      <c r="G109" s="20">
        <f t="shared" si="20"/>
        <v>-0.24343644285085278</v>
      </c>
      <c r="H109" s="1">
        <f t="shared" si="22"/>
        <v>-6.9291148209119032E-6</v>
      </c>
      <c r="I109" s="8">
        <f t="shared" si="11"/>
        <v>-2.4964869294741021</v>
      </c>
      <c r="J109" s="8">
        <f t="shared" si="12"/>
        <v>17.89337174102506</v>
      </c>
    </row>
    <row r="110" spans="1:10" x14ac:dyDescent="0.2">
      <c r="A110" s="8">
        <f t="shared" si="23"/>
        <v>7.7499999999999893</v>
      </c>
      <c r="B110" s="9">
        <f t="shared" si="17"/>
        <v>-26.641072009558389</v>
      </c>
      <c r="C110" s="9">
        <f t="shared" si="18"/>
        <v>258.51803340049838</v>
      </c>
      <c r="D110" s="48">
        <f t="shared" si="16"/>
        <v>-26.641072009558389</v>
      </c>
      <c r="E110" s="8">
        <f t="shared" si="19"/>
        <v>-2.6747264926419767</v>
      </c>
      <c r="F110" s="32">
        <f t="shared" si="21"/>
        <v>-2.4283131985868838E-4</v>
      </c>
      <c r="G110" s="20">
        <f t="shared" si="20"/>
        <v>-0.24283131985868839</v>
      </c>
      <c r="H110" s="1">
        <f t="shared" si="22"/>
        <v>-6.8057446336185623E-6</v>
      </c>
      <c r="I110" s="8">
        <f t="shared" si="11"/>
        <v>-2.5338663701731434</v>
      </c>
      <c r="J110" s="8">
        <f t="shared" si="12"/>
        <v>18.070266910277649</v>
      </c>
    </row>
    <row r="111" spans="1:10" x14ac:dyDescent="0.2">
      <c r="A111" s="8">
        <f t="shared" si="23"/>
        <v>7.8333333333333224</v>
      </c>
      <c r="B111" s="9">
        <f t="shared" si="17"/>
        <v>-27.40678410914407</v>
      </c>
      <c r="C111" s="9">
        <f t="shared" si="18"/>
        <v>263.96558360913775</v>
      </c>
      <c r="D111" s="48">
        <f t="shared" si="16"/>
        <v>-27.40678410914407</v>
      </c>
      <c r="E111" s="8">
        <f t="shared" si="19"/>
        <v>-2.6257278057282178</v>
      </c>
      <c r="F111" s="32">
        <f t="shared" si="21"/>
        <v>-2.4222159381918681E-4</v>
      </c>
      <c r="G111" s="20">
        <f t="shared" si="20"/>
        <v>-0.24222159381918684</v>
      </c>
      <c r="H111" s="1">
        <f t="shared" si="22"/>
        <v>-6.6811573576687595E-6</v>
      </c>
      <c r="I111" s="8">
        <f t="shared" si="11"/>
        <v>-2.5709410057719566</v>
      </c>
      <c r="J111" s="8">
        <f t="shared" si="12"/>
        <v>18.246721864629386</v>
      </c>
    </row>
    <row r="112" spans="1:10" x14ac:dyDescent="0.2">
      <c r="A112" s="8">
        <f t="shared" si="23"/>
        <v>7.9166666666666554</v>
      </c>
      <c r="B112" s="9">
        <f t="shared" si="17"/>
        <v>-28.183569967447379</v>
      </c>
      <c r="C112" s="9">
        <f t="shared" si="18"/>
        <v>269.46600435907027</v>
      </c>
      <c r="D112" s="48">
        <f t="shared" si="16"/>
        <v>-28.183569967447379</v>
      </c>
      <c r="E112" s="8">
        <f t="shared" si="19"/>
        <v>-2.5762535679703973</v>
      </c>
      <c r="F112" s="32">
        <f t="shared" si="21"/>
        <v>-2.4160731888359796E-4</v>
      </c>
      <c r="G112" s="20">
        <f t="shared" si="20"/>
        <v>-0.24160731888359796</v>
      </c>
      <c r="H112" s="1">
        <f t="shared" si="22"/>
        <v>-6.5553559576329608E-6</v>
      </c>
      <c r="I112" s="8">
        <f t="shared" si="11"/>
        <v>-2.6076901823356451</v>
      </c>
      <c r="J112" s="8">
        <f t="shared" si="12"/>
        <v>18.422737525239548</v>
      </c>
    </row>
    <row r="113" spans="1:10" x14ac:dyDescent="0.2">
      <c r="A113" s="8">
        <f t="shared" si="23"/>
        <v>7.9999999999999885</v>
      </c>
      <c r="B113" s="9">
        <f t="shared" si="17"/>
        <v>-28.971328830588675</v>
      </c>
      <c r="C113" s="9">
        <f t="shared" si="18"/>
        <v>275.01916401222911</v>
      </c>
      <c r="D113" s="48">
        <f t="shared" si="16"/>
        <v>-28.971328830588675</v>
      </c>
      <c r="E113" s="8">
        <f t="shared" si="19"/>
        <v>-2.5263049634039394</v>
      </c>
      <c r="F113" s="32">
        <f t="shared" si="21"/>
        <v>-2.4098854928345675E-4</v>
      </c>
      <c r="G113" s="20">
        <f t="shared" si="20"/>
        <v>-0.24098854928345673</v>
      </c>
      <c r="H113" s="1">
        <f t="shared" si="22"/>
        <v>-6.4283433959268615E-6</v>
      </c>
      <c r="I113" s="8">
        <f t="shared" si="11"/>
        <v>-2.6440931205516733</v>
      </c>
      <c r="J113" s="8">
        <f t="shared" si="12"/>
        <v>18.598314897445469</v>
      </c>
    </row>
    <row r="114" spans="1:10" x14ac:dyDescent="0.2">
      <c r="A114" s="8">
        <f t="shared" si="23"/>
        <v>8.0833333333333215</v>
      </c>
      <c r="B114" s="9">
        <f t="shared" si="17"/>
        <v>-29.769953692309624</v>
      </c>
      <c r="C114" s="9">
        <f t="shared" si="18"/>
        <v>280.62493124428767</v>
      </c>
      <c r="D114" s="48">
        <f t="shared" si="16"/>
        <v>-29.769953692309624</v>
      </c>
      <c r="E114" s="8">
        <f t="shared" si="19"/>
        <v>-2.475883173242293</v>
      </c>
      <c r="F114" s="32">
        <f t="shared" si="21"/>
        <v>-2.4036533932157294E-4</v>
      </c>
      <c r="G114" s="20">
        <f t="shared" si="20"/>
        <v>-0.24036533932157295</v>
      </c>
      <c r="H114" s="1">
        <f t="shared" si="22"/>
        <v>-6.3001226323638379E-6</v>
      </c>
      <c r="I114" s="8">
        <f t="shared" ref="I114:I150" si="24">(I113+dp_dy*(1+EXP(-(ABS(E113)-displ)/9*sharpness))^(-alpha)/(H113*rho))*COS(H113*time_step*3600)+J113*SIN(H113*time_step*3600)-dp_dy*(1+EXP(-(ABS(E113)-displ)/9*sharpness))^(-alpha)/(H113*rho)</f>
        <v>-2.6801289173169778</v>
      </c>
      <c r="J114" s="8">
        <f t="shared" ref="J114:J150" si="25">-(I113+dp_dy*(1+EXP(-(ABS(E113)-displ)/9*sharpness))^(-alpha)/(H113*rho))*SIN(H113*time_step*3600)+J113*COS(H113*time_step*3600)</f>
        <v>18.773455067080977</v>
      </c>
    </row>
    <row r="115" spans="1:10" x14ac:dyDescent="0.2">
      <c r="A115" s="8">
        <f t="shared" si="23"/>
        <v>8.1666666666666554</v>
      </c>
      <c r="B115" s="9">
        <f t="shared" si="17"/>
        <v>-30.579331257069548</v>
      </c>
      <c r="C115" s="9">
        <f t="shared" si="18"/>
        <v>286.28317506823691</v>
      </c>
      <c r="D115" s="48">
        <f t="shared" si="16"/>
        <v>-30.579331257069548</v>
      </c>
      <c r="E115" s="8">
        <f t="shared" si="19"/>
        <v>-2.4249893756648588</v>
      </c>
      <c r="F115" s="32">
        <f t="shared" si="21"/>
        <v>-2.3973774336321521E-4</v>
      </c>
      <c r="G115" s="20">
        <f t="shared" si="20"/>
        <v>-0.23973774336321521</v>
      </c>
      <c r="H115" s="1">
        <f t="shared" si="22"/>
        <v>-6.1706966237329971E-6</v>
      </c>
      <c r="I115" s="8">
        <f t="shared" si="24"/>
        <v>-2.715776547291668</v>
      </c>
      <c r="J115" s="8">
        <f t="shared" si="25"/>
        <v>18.948159196689517</v>
      </c>
    </row>
    <row r="116" spans="1:10" x14ac:dyDescent="0.2">
      <c r="A116" s="8">
        <f t="shared" si="23"/>
        <v>8.2499999999999893</v>
      </c>
      <c r="B116" s="9">
        <f t="shared" si="17"/>
        <v>-31.399341903602302</v>
      </c>
      <c r="C116" s="9">
        <f t="shared" si="18"/>
        <v>291.99376485682279</v>
      </c>
      <c r="D116" s="48">
        <f t="shared" si="16"/>
        <v>-31.399341903602302</v>
      </c>
      <c r="E116" s="8">
        <f t="shared" si="19"/>
        <v>-2.3736247456151767</v>
      </c>
      <c r="F116" s="32">
        <f t="shared" si="21"/>
        <v>-2.3910581582749113E-4</v>
      </c>
      <c r="G116" s="20">
        <f t="shared" si="20"/>
        <v>-0.23910581582749113</v>
      </c>
      <c r="H116" s="1">
        <f t="shared" si="22"/>
        <v>-6.040068323403183E-6</v>
      </c>
      <c r="I116" s="8">
        <f t="shared" si="24"/>
        <v>-2.7510148644196164</v>
      </c>
      <c r="J116" s="8">
        <f t="shared" si="25"/>
        <v>19.122428521632152</v>
      </c>
    </row>
    <row r="117" spans="1:10" x14ac:dyDescent="0.2">
      <c r="A117" s="8">
        <f t="shared" si="23"/>
        <v>8.3333333333333233</v>
      </c>
      <c r="B117" s="9">
        <f t="shared" si="17"/>
        <v>-32.229859648925782</v>
      </c>
      <c r="C117" s="9">
        <f t="shared" si="18"/>
        <v>297.75657036378982</v>
      </c>
      <c r="D117" s="48">
        <f t="shared" si="16"/>
        <v>-32.229859648925782</v>
      </c>
      <c r="E117" s="8">
        <f t="shared" si="19"/>
        <v>-2.3217904546098453</v>
      </c>
      <c r="F117" s="32">
        <f t="shared" si="21"/>
        <v>-2.3846961117892688E-4</v>
      </c>
      <c r="G117" s="20">
        <f t="shared" si="20"/>
        <v>-0.2384696111789269</v>
      </c>
      <c r="H117" s="1">
        <f t="shared" si="22"/>
        <v>-5.9082406809540748E-6</v>
      </c>
      <c r="I117" s="8">
        <f t="shared" si="24"/>
        <v>-2.7858226034161788</v>
      </c>
      <c r="J117" s="8">
        <f t="shared" si="25"/>
        <v>19.296264346090794</v>
      </c>
    </row>
    <row r="118" spans="1:10" x14ac:dyDescent="0.2">
      <c r="A118" s="8">
        <f t="shared" si="23"/>
        <v>8.4166666666666572</v>
      </c>
      <c r="B118" s="9">
        <f t="shared" si="17"/>
        <v>-33.070752112790544</v>
      </c>
      <c r="C118" s="9">
        <f t="shared" si="18"/>
        <v>303.57146174391545</v>
      </c>
      <c r="D118" s="48">
        <f t="shared" si="16"/>
        <v>-33.070752112790544</v>
      </c>
      <c r="E118" s="8">
        <f t="shared" si="19"/>
        <v>-2.2694876705583225</v>
      </c>
      <c r="F118" s="32">
        <f t="shared" si="21"/>
        <v>-2.378291839192496E-4</v>
      </c>
      <c r="G118" s="20">
        <f t="shared" si="20"/>
        <v>-0.23782918391924959</v>
      </c>
      <c r="H118" s="1">
        <f t="shared" si="22"/>
        <v>-5.7752166418348008E-6</v>
      </c>
      <c r="I118" s="8">
        <f t="shared" si="24"/>
        <v>-2.8201783812235561</v>
      </c>
      <c r="J118" s="8">
        <f t="shared" si="25"/>
        <v>19.469668038966915</v>
      </c>
    </row>
    <row r="119" spans="1:10" x14ac:dyDescent="0.2">
      <c r="A119" s="8">
        <f t="shared" si="23"/>
        <v>8.4999999999999911</v>
      </c>
      <c r="B119" s="9">
        <f t="shared" si="17"/>
        <v>-33.921880482565214</v>
      </c>
      <c r="C119" s="9">
        <f t="shared" si="18"/>
        <v>309.4383095717933</v>
      </c>
      <c r="D119" s="48">
        <f t="shared" si="16"/>
        <v>-33.921880482565214</v>
      </c>
      <c r="E119" s="8">
        <f t="shared" si="19"/>
        <v>-2.216717557593975</v>
      </c>
      <c r="F119" s="32">
        <f t="shared" si="21"/>
        <v>-2.3718458857937451E-4</v>
      </c>
      <c r="G119" s="20">
        <f t="shared" si="20"/>
        <v>-0.23718458857937452</v>
      </c>
      <c r="H119" s="1">
        <f t="shared" si="22"/>
        <v>-5.6409991470509874E-6</v>
      </c>
      <c r="I119" s="8">
        <f t="shared" si="24"/>
        <v>-2.8540606984342247</v>
      </c>
      <c r="J119" s="8">
        <f t="shared" si="25"/>
        <v>19.642641029675989</v>
      </c>
    </row>
    <row r="120" spans="1:10" x14ac:dyDescent="0.2">
      <c r="A120" s="8">
        <f t="shared" si="23"/>
        <v>8.583333333333325</v>
      </c>
      <c r="B120" s="9">
        <f t="shared" si="17"/>
        <v>-34.783099478538219</v>
      </c>
      <c r="C120" s="9">
        <f t="shared" si="18"/>
        <v>315.35698485934921</v>
      </c>
      <c r="D120" s="48">
        <f t="shared" si="16"/>
        <v>-34.783099478538219</v>
      </c>
      <c r="E120" s="8">
        <f t="shared" si="19"/>
        <v>-2.1634812759165283</v>
      </c>
      <c r="F120" s="32">
        <f t="shared" si="21"/>
        <v>-2.3653587971160083E-4</v>
      </c>
      <c r="G120" s="20">
        <f t="shared" si="20"/>
        <v>-0.23653587971160081</v>
      </c>
      <c r="H120" s="1">
        <f t="shared" si="22"/>
        <v>-5.5055911328806177E-6</v>
      </c>
      <c r="I120" s="8">
        <f t="shared" si="24"/>
        <v>-2.8874479406830176</v>
      </c>
      <c r="J120" s="8">
        <f t="shared" si="25"/>
        <v>19.815184803837983</v>
      </c>
    </row>
    <row r="121" spans="1:10" x14ac:dyDescent="0.2">
      <c r="A121" s="8">
        <f t="shared" si="23"/>
        <v>8.666666666666659</v>
      </c>
      <c r="B121" s="9">
        <f t="shared" si="17"/>
        <v>-35.654257319635313</v>
      </c>
      <c r="C121" s="9">
        <f t="shared" si="18"/>
        <v>321.32735907203892</v>
      </c>
      <c r="D121" s="48">
        <f t="shared" si="16"/>
        <v>-35.654257319635313</v>
      </c>
      <c r="E121" s="8">
        <f t="shared" si="19"/>
        <v>-2.1097799816463771</v>
      </c>
      <c r="F121" s="32">
        <f t="shared" si="21"/>
        <v>-2.358831118820146E-4</v>
      </c>
      <c r="G121" s="20">
        <f t="shared" si="20"/>
        <v>-0.23588311188201458</v>
      </c>
      <c r="H121" s="1">
        <f t="shared" si="22"/>
        <v>-5.3689955306199056E-6</v>
      </c>
      <c r="I121" s="8">
        <f t="shared" si="24"/>
        <v>-2.9203183800083821</v>
      </c>
      <c r="J121" s="8">
        <f t="shared" si="25"/>
        <v>19.987300898864213</v>
      </c>
    </row>
    <row r="122" spans="1:10" x14ac:dyDescent="0.2">
      <c r="A122" s="8">
        <f t="shared" si="23"/>
        <v>8.7499999999999929</v>
      </c>
      <c r="B122" s="9">
        <f t="shared" si="17"/>
        <v>-36.535195689542753</v>
      </c>
      <c r="C122" s="9">
        <f t="shared" si="18"/>
        <v>327.34930414370262</v>
      </c>
      <c r="D122" s="48">
        <f t="shared" si="16"/>
        <v>-36.535195689542753</v>
      </c>
      <c r="E122" s="8">
        <f t="shared" si="19"/>
        <v>-2.0556148266909711</v>
      </c>
      <c r="F122" s="32">
        <f t="shared" si="21"/>
        <v>-2.3522633966310523E-4</v>
      </c>
      <c r="G122" s="20">
        <f t="shared" si="20"/>
        <v>-0.23522633966310522</v>
      </c>
      <c r="H122" s="1">
        <f t="shared" si="22"/>
        <v>-5.2312152663596986E-6</v>
      </c>
      <c r="I122" s="8">
        <f t="shared" si="24"/>
        <v>-2.9526501761837807</v>
      </c>
      <c r="J122" s="8">
        <f t="shared" si="25"/>
        <v>20.158990899440756</v>
      </c>
    </row>
    <row r="123" spans="1:10" x14ac:dyDescent="0.2">
      <c r="A123" s="8">
        <f t="shared" si="23"/>
        <v>8.8333333333333268</v>
      </c>
      <c r="B123" s="9">
        <f t="shared" si="17"/>
        <v>-37.425749703221555</v>
      </c>
      <c r="C123" s="9">
        <f t="shared" si="18"/>
        <v>333.42269249006921</v>
      </c>
      <c r="D123" s="48">
        <f t="shared" si="16"/>
        <v>-37.425749703221555</v>
      </c>
      <c r="E123" s="8">
        <f t="shared" si="19"/>
        <v>-2.0009869586233506</v>
      </c>
      <c r="F123" s="32">
        <f t="shared" si="21"/>
        <v>-2.3456561762659692E-4</v>
      </c>
      <c r="G123" s="20">
        <f t="shared" si="20"/>
        <v>-0.23456561762659692</v>
      </c>
      <c r="H123" s="1">
        <f t="shared" si="22"/>
        <v>-5.092253260792627E-6</v>
      </c>
      <c r="I123" s="8">
        <f t="shared" si="24"/>
        <v>-2.9844213780198316</v>
      </c>
      <c r="J123" s="8">
        <f t="shared" si="25"/>
        <v>20.330256432908833</v>
      </c>
    </row>
    <row r="124" spans="1:10" x14ac:dyDescent="0.2">
      <c r="A124" s="8">
        <f t="shared" si="23"/>
        <v>8.9166666666666607</v>
      </c>
      <c r="B124" s="9">
        <f t="shared" si="17"/>
        <v>-38.325747873811117</v>
      </c>
      <c r="C124" s="9">
        <f t="shared" si="18"/>
        <v>339.54739702083731</v>
      </c>
      <c r="D124" s="48">
        <f t="shared" si="16"/>
        <v>-38.325747873811117</v>
      </c>
      <c r="E124" s="8">
        <f t="shared" si="19"/>
        <v>-1.9458975205734819</v>
      </c>
      <c r="F124" s="32">
        <f t="shared" si="21"/>
        <v>-2.3390100033649148E-4</v>
      </c>
      <c r="G124" s="20">
        <f t="shared" si="20"/>
        <v>-0.23390100033649147</v>
      </c>
      <c r="H124" s="1">
        <f t="shared" si="22"/>
        <v>-4.9521124290526411E-6</v>
      </c>
      <c r="I124" s="8">
        <f t="shared" si="24"/>
        <v>-3.0156099246380279</v>
      </c>
      <c r="J124" s="8">
        <f t="shared" si="25"/>
        <v>20.501099164542307</v>
      </c>
    </row>
    <row r="125" spans="1:10" x14ac:dyDescent="0.2">
      <c r="A125" s="8">
        <f t="shared" si="23"/>
        <v>8.9999999999999947</v>
      </c>
      <c r="B125" s="9">
        <f t="shared" si="17"/>
        <v>-39.235012079911371</v>
      </c>
      <c r="C125" s="9">
        <f t="shared" si="18"/>
        <v>345.72329115032966</v>
      </c>
      <c r="D125" s="48">
        <f t="shared" si="16"/>
        <v>-39.235012079911371</v>
      </c>
      <c r="E125" s="8">
        <f t="shared" si="19"/>
        <v>-1.8903476511324246</v>
      </c>
      <c r="F125" s="32">
        <f t="shared" si="21"/>
        <v>-2.3323254234233136E-4</v>
      </c>
      <c r="G125" s="20">
        <f t="shared" si="20"/>
        <v>-0.23323254234233137</v>
      </c>
      <c r="H125" s="1">
        <f t="shared" si="22"/>
        <v>-4.8107956805870372E-6</v>
      </c>
      <c r="I125" s="8">
        <f t="shared" si="24"/>
        <v>-3.0461936467172137</v>
      </c>
      <c r="J125" s="8">
        <f t="shared" si="25"/>
        <v>20.671520792722735</v>
      </c>
    </row>
    <row r="126" spans="1:10" x14ac:dyDescent="0.2">
      <c r="A126" s="8">
        <f t="shared" si="23"/>
        <v>9.0833333333333286</v>
      </c>
      <c r="B126" s="9">
        <f t="shared" si="17"/>
        <v>-40.153357533229581</v>
      </c>
      <c r="C126" s="9">
        <f t="shared" si="18"/>
        <v>351.9502488067057</v>
      </c>
      <c r="D126" s="48">
        <f t="shared" si="16"/>
        <v>-40.153357533229581</v>
      </c>
      <c r="E126" s="8">
        <f t="shared" si="19"/>
        <v>-1.8343384842694701</v>
      </c>
      <c r="F126" s="32">
        <f t="shared" si="21"/>
        <v>-2.3256029817268016E-4</v>
      </c>
      <c r="G126" s="20">
        <f t="shared" si="20"/>
        <v>-0.23256029817268015</v>
      </c>
      <c r="H126" s="1">
        <f t="shared" si="22"/>
        <v>-4.6683059190613072E-6</v>
      </c>
      <c r="I126" s="8">
        <f t="shared" si="24"/>
        <v>-3.0761502677137003</v>
      </c>
      <c r="J126" s="8">
        <f t="shared" si="25"/>
        <v>20.841523044012131</v>
      </c>
    </row>
    <row r="127" spans="1:10" x14ac:dyDescent="0.2">
      <c r="A127" s="8">
        <f t="shared" si="23"/>
        <v>9.1666666666666625</v>
      </c>
      <c r="B127" s="9">
        <f t="shared" si="17"/>
        <v>-41.08059274659778</v>
      </c>
      <c r="C127" s="9">
        <f t="shared" si="18"/>
        <v>358.22814443963955</v>
      </c>
      <c r="D127" s="48">
        <f t="shared" si="16"/>
        <v>-41.08059274659778</v>
      </c>
      <c r="E127" s="8">
        <f t="shared" si="19"/>
        <v>-1.7778711492630777</v>
      </c>
      <c r="F127" s="32">
        <f t="shared" si="21"/>
        <v>-2.3188432232882017E-4</v>
      </c>
      <c r="G127" s="20">
        <f t="shared" si="20"/>
        <v>-0.23188432232882017</v>
      </c>
      <c r="H127" s="1">
        <f t="shared" si="22"/>
        <v>-4.5246460422989499E-6</v>
      </c>
      <c r="I127" s="8">
        <f t="shared" si="24"/>
        <v>-3.105457405056157</v>
      </c>
      <c r="J127" s="8">
        <f t="shared" si="25"/>
        <v>21.011107668123817</v>
      </c>
    </row>
    <row r="128" spans="1:10" x14ac:dyDescent="0.2">
      <c r="A128" s="8">
        <f t="shared" si="23"/>
        <v>9.2499999999999964</v>
      </c>
      <c r="B128" s="9">
        <f t="shared" si="17"/>
        <v>-42.016519502337154</v>
      </c>
      <c r="C128" s="9">
        <f t="shared" si="18"/>
        <v>364.55685302650744</v>
      </c>
      <c r="D128" s="48">
        <f t="shared" si="16"/>
        <v>-42.016519502337154</v>
      </c>
      <c r="E128" s="8">
        <f t="shared" si="19"/>
        <v>-1.7209467706452231</v>
      </c>
      <c r="F128" s="32">
        <f t="shared" si="21"/>
        <v>-2.3120466927867441E-4</v>
      </c>
      <c r="G128" s="20">
        <f t="shared" si="20"/>
        <v>-0.23120466927867439</v>
      </c>
      <c r="H128" s="1">
        <f t="shared" si="22"/>
        <v>-4.3798189422552359E-6</v>
      </c>
      <c r="I128" s="8">
        <f t="shared" si="24"/>
        <v>-3.1340925713165859</v>
      </c>
      <c r="J128" s="8">
        <f t="shared" si="25"/>
        <v>21.180276432791583</v>
      </c>
    </row>
    <row r="129" spans="1:10" x14ac:dyDescent="0.2">
      <c r="A129" s="8">
        <f t="shared" si="23"/>
        <v>9.3333333333333304</v>
      </c>
      <c r="B129" s="9">
        <f t="shared" si="17"/>
        <v>-42.960932820975842</v>
      </c>
      <c r="C129" s="9">
        <f t="shared" si="18"/>
        <v>370.93625007701479</v>
      </c>
      <c r="D129" s="48">
        <f t="shared" si="16"/>
        <v>-42.960932820975842</v>
      </c>
      <c r="E129" s="8">
        <f t="shared" si="19"/>
        <v>-1.6635664681597793</v>
      </c>
      <c r="F129" s="32">
        <f t="shared" si="21"/>
        <v>-2.3052139345094692E-4</v>
      </c>
      <c r="G129" s="20">
        <f t="shared" si="20"/>
        <v>-0.23052139345094691</v>
      </c>
      <c r="H129" s="1">
        <f t="shared" si="22"/>
        <v>-4.2338275050265233E-6</v>
      </c>
      <c r="I129" s="8">
        <f t="shared" si="24"/>
        <v>-3.1620331753585731</v>
      </c>
      <c r="J129" s="8">
        <f t="shared" si="25"/>
        <v>21.349031118537503</v>
      </c>
    </row>
    <row r="130" spans="1:10" x14ac:dyDescent="0.2">
      <c r="A130" s="8">
        <f t="shared" si="23"/>
        <v>9.4166666666666643</v>
      </c>
      <c r="B130" s="9">
        <f t="shared" si="17"/>
        <v>-43.913620930303878</v>
      </c>
      <c r="C130" s="9">
        <f t="shared" si="18"/>
        <v>377.36621163623965</v>
      </c>
      <c r="D130" s="48">
        <f t="shared" si="16"/>
        <v>-43.913620930303878</v>
      </c>
      <c r="E130" s="8">
        <f t="shared" si="19"/>
        <v>-1.6057313567351414</v>
      </c>
      <c r="F130" s="32">
        <f t="shared" si="21"/>
        <v>-2.2983454922948513E-4</v>
      </c>
      <c r="G130" s="20">
        <f t="shared" si="20"/>
        <v>-0.22983454922948515</v>
      </c>
      <c r="H130" s="1">
        <f t="shared" si="22"/>
        <v>-4.0866746108956766E-6</v>
      </c>
      <c r="I130" s="8">
        <f t="shared" si="24"/>
        <v>-3.1892565234642802</v>
      </c>
      <c r="J130" s="8">
        <f t="shared" si="25"/>
        <v>21.517373513338633</v>
      </c>
    </row>
    <row r="131" spans="1:10" x14ac:dyDescent="0.2">
      <c r="A131" s="8">
        <f t="shared" si="23"/>
        <v>9.4999999999999982</v>
      </c>
      <c r="B131" s="9">
        <f t="shared" si="17"/>
        <v>-44.874365234767147</v>
      </c>
      <c r="C131" s="9">
        <f t="shared" si="18"/>
        <v>383.84661428603715</v>
      </c>
      <c r="D131" s="48">
        <f t="shared" si="16"/>
        <v>-44.874365234767147</v>
      </c>
      <c r="E131" s="8">
        <f t="shared" si="19"/>
        <v>-1.5474425464715948</v>
      </c>
      <c r="F131" s="32">
        <f t="shared" si="21"/>
        <v>-2.2914419094786399E-4</v>
      </c>
      <c r="G131" s="20">
        <f t="shared" si="20"/>
        <v>-0.22914419094786401</v>
      </c>
      <c r="H131" s="1">
        <f t="shared" si="22"/>
        <v>-3.938363134414835E-6</v>
      </c>
      <c r="I131" s="8">
        <f t="shared" si="24"/>
        <v>-3.2157398204415699</v>
      </c>
      <c r="J131" s="8">
        <f t="shared" si="25"/>
        <v>21.685305407192921</v>
      </c>
    </row>
    <row r="132" spans="1:10" x14ac:dyDescent="0.2">
      <c r="A132" s="8">
        <f t="shared" si="23"/>
        <v>9.5833333333333321</v>
      </c>
      <c r="B132" s="9">
        <f t="shared" si="17"/>
        <v>-45.842940285186344</v>
      </c>
      <c r="C132" s="9">
        <f t="shared" si="18"/>
        <v>390.37733514482716</v>
      </c>
      <c r="D132" s="48">
        <f t="shared" si="16"/>
        <v>-45.842940285186344</v>
      </c>
      <c r="E132" s="8">
        <f t="shared" si="19"/>
        <v>-1.4887011426432244</v>
      </c>
      <c r="F132" s="32">
        <f t="shared" si="21"/>
        <v>-2.2845037288419663E-4</v>
      </c>
      <c r="G132" s="20">
        <f t="shared" si="20"/>
        <v>-0.22845037288419665</v>
      </c>
      <c r="H132" s="1">
        <f t="shared" si="22"/>
        <v>-3.7888959445250422E-6</v>
      </c>
      <c r="I132" s="8">
        <f t="shared" si="24"/>
        <v>-3.2414601707129691</v>
      </c>
      <c r="J132" s="8">
        <f t="shared" si="25"/>
        <v>21.852828586584582</v>
      </c>
    </row>
    <row r="133" spans="1:10" x14ac:dyDescent="0.2">
      <c r="A133" s="8">
        <f t="shared" si="23"/>
        <v>9.6666666666666661</v>
      </c>
      <c r="B133" s="9">
        <f t="shared" si="17"/>
        <v>-46.819113748806586</v>
      </c>
      <c r="C133" s="9">
        <f t="shared" si="18"/>
        <v>396.95825186569431</v>
      </c>
      <c r="D133" s="48">
        <f t="shared" si="16"/>
        <v>-46.819113748806586</v>
      </c>
      <c r="E133" s="8">
        <f t="shared" si="19"/>
        <v>-1.4295082457150043</v>
      </c>
      <c r="F133" s="32">
        <f t="shared" si="21"/>
        <v>-2.2775314925616342E-4</v>
      </c>
      <c r="G133" s="20">
        <f t="shared" si="20"/>
        <v>-0.22775314925616341</v>
      </c>
      <c r="H133" s="1">
        <f t="shared" si="22"/>
        <v>-3.6382759047143603E-6</v>
      </c>
      <c r="I133" s="8">
        <f t="shared" si="24"/>
        <v>-3.2663945793879066</v>
      </c>
      <c r="J133" s="8">
        <f t="shared" si="25"/>
        <v>22.019944828849244</v>
      </c>
    </row>
    <row r="134" spans="1:10" x14ac:dyDescent="0.2">
      <c r="A134" s="8">
        <f t="shared" si="23"/>
        <v>9.75</v>
      </c>
      <c r="B134" s="9">
        <f t="shared" si="17"/>
        <v>-47.802646379656217</v>
      </c>
      <c r="C134" s="9">
        <f t="shared" si="18"/>
        <v>403.58924263280073</v>
      </c>
      <c r="D134" s="48">
        <f t="shared" si="16"/>
        <v>-47.802646379656217</v>
      </c>
      <c r="E134" s="8">
        <f t="shared" si="19"/>
        <v>-1.3698649513750649</v>
      </c>
      <c r="F134" s="32">
        <f t="shared" si="21"/>
        <v>-2.2705257421626625E-4</v>
      </c>
      <c r="G134" s="20">
        <f t="shared" si="20"/>
        <v>-0.22705257421626623</v>
      </c>
      <c r="H134" s="1">
        <f t="shared" si="22"/>
        <v>-3.4865058732144544E-6</v>
      </c>
      <c r="I134" s="8">
        <f t="shared" si="24"/>
        <v>-3.2905199533202278</v>
      </c>
      <c r="J134" s="8">
        <f t="shared" si="25"/>
        <v>22.186655896439124</v>
      </c>
    </row>
    <row r="135" spans="1:10" x14ac:dyDescent="0.2">
      <c r="A135" s="8">
        <f t="shared" si="23"/>
        <v>9.8333333333333339</v>
      </c>
      <c r="B135" s="9">
        <f t="shared" si="17"/>
        <v>-48.793291989232472</v>
      </c>
      <c r="C135" s="9">
        <f t="shared" si="18"/>
        <v>410.27018615601401</v>
      </c>
      <c r="D135" s="48">
        <f t="shared" si="16"/>
        <v>-48.793291989232472</v>
      </c>
      <c r="E135" s="8">
        <f t="shared" si="19"/>
        <v>-1.309772350583011</v>
      </c>
      <c r="F135" s="32">
        <f t="shared" si="21"/>
        <v>-2.263487018473026E-4</v>
      </c>
      <c r="G135" s="20">
        <f t="shared" si="20"/>
        <v>-0.2263487018473026</v>
      </c>
      <c r="H135" s="1">
        <f t="shared" si="22"/>
        <v>-3.3335887032378849E-6</v>
      </c>
      <c r="I135" s="8">
        <f t="shared" si="24"/>
        <v>-3.313813102152551</v>
      </c>
      <c r="J135" s="8">
        <f t="shared" si="25"/>
        <v>22.352963531088538</v>
      </c>
    </row>
    <row r="136" spans="1:10" x14ac:dyDescent="0.2">
      <c r="A136" s="8">
        <f t="shared" si="23"/>
        <v>9.9166666666666679</v>
      </c>
      <c r="B136" s="9">
        <f t="shared" si="17"/>
        <v>-49.790797417491731</v>
      </c>
      <c r="C136" s="9">
        <f t="shared" si="18"/>
        <v>417.00096166384407</v>
      </c>
      <c r="D136" s="48">
        <f t="shared" si="16"/>
        <v>-49.790797417491731</v>
      </c>
      <c r="E136" s="8">
        <f t="shared" si="19"/>
        <v>-1.2492315296334529</v>
      </c>
      <c r="F136" s="32">
        <f t="shared" si="21"/>
        <v>-2.2564158615806832E-4</v>
      </c>
      <c r="G136" s="20">
        <f t="shared" si="20"/>
        <v>-0.22564158615806831</v>
      </c>
      <c r="H136" s="1">
        <f t="shared" si="22"/>
        <v>-3.1795272432539642E-6</v>
      </c>
      <c r="I136" s="8">
        <f t="shared" si="24"/>
        <v>-3.3362507393494809</v>
      </c>
      <c r="J136" s="8">
        <f t="shared" si="25"/>
        <v>22.518869447880025</v>
      </c>
    </row>
    <row r="137" spans="1:10" x14ac:dyDescent="0.2">
      <c r="A137" s="8">
        <f t="shared" si="23"/>
        <v>10.000000000000002</v>
      </c>
      <c r="B137" s="9">
        <f t="shared" si="17"/>
        <v>-50.79490250414802</v>
      </c>
      <c r="C137" s="9">
        <f t="shared" si="18"/>
        <v>423.78144889451005</v>
      </c>
      <c r="D137" s="48">
        <f t="shared" si="16"/>
        <v>-50.79490250414802</v>
      </c>
      <c r="E137" s="8">
        <f t="shared" si="19"/>
        <v>-1.1882435702363559</v>
      </c>
      <c r="F137" s="32">
        <f t="shared" si="21"/>
        <v>-2.249312810792731E-4</v>
      </c>
      <c r="G137" s="20">
        <f t="shared" si="20"/>
        <v>-0.22493128107927313</v>
      </c>
      <c r="H137" s="1">
        <f t="shared" si="22"/>
        <v>-3.0243243373072702E-6</v>
      </c>
      <c r="I137" s="8">
        <f t="shared" si="24"/>
        <v>-3.3578094832218994</v>
      </c>
      <c r="J137" s="8">
        <f t="shared" si="25"/>
        <v>22.684375329211367</v>
      </c>
    </row>
    <row r="138" spans="1:10" x14ac:dyDescent="0.2">
      <c r="A138" s="8">
        <f t="shared" si="23"/>
        <v>10.083333333333336</v>
      </c>
      <c r="B138" s="9">
        <f t="shared" si="17"/>
        <v>-51.805340060283491</v>
      </c>
      <c r="C138" s="9">
        <f t="shared" si="18"/>
        <v>430.61152808523366</v>
      </c>
      <c r="D138" s="48">
        <f t="shared" si="16"/>
        <v>-51.805340060283491</v>
      </c>
      <c r="E138" s="8">
        <f t="shared" si="19"/>
        <v>-1.126809549613343</v>
      </c>
      <c r="F138" s="32">
        <f t="shared" si="21"/>
        <v>-2.2421784045968579E-4</v>
      </c>
      <c r="G138" s="20">
        <f t="shared" si="20"/>
        <v>-0.22421784045968579</v>
      </c>
      <c r="H138" s="1">
        <f t="shared" si="22"/>
        <v>-2.8679828253766109E-6</v>
      </c>
      <c r="I138" s="8">
        <f t="shared" si="24"/>
        <v>-3.3784658579441214</v>
      </c>
      <c r="J138" s="8">
        <f t="shared" si="25"/>
        <v>22.84948281866378</v>
      </c>
    </row>
    <row r="139" spans="1:10" x14ac:dyDescent="0.2">
      <c r="A139" s="8">
        <f t="shared" si="23"/>
        <v>10.16666666666667</v>
      </c>
      <c r="B139" s="9">
        <f t="shared" si="17"/>
        <v>-52.821835840254153</v>
      </c>
      <c r="C139" s="9">
        <f t="shared" si="18"/>
        <v>437.49107995964772</v>
      </c>
      <c r="D139" s="48">
        <f t="shared" si="16"/>
        <v>-52.821835840254153</v>
      </c>
      <c r="E139" s="8">
        <f t="shared" si="19"/>
        <v>-1.0649305406109504</v>
      </c>
      <c r="F139" s="32">
        <f t="shared" si="21"/>
        <v>-2.2350131806249502E-4</v>
      </c>
      <c r="G139" s="20">
        <f t="shared" si="20"/>
        <v>-0.22350131806249501</v>
      </c>
      <c r="H139" s="1">
        <f t="shared" si="22"/>
        <v>-2.7105055437769787E-6</v>
      </c>
      <c r="I139" s="8">
        <f t="shared" si="24"/>
        <v>-3.398196294566219</v>
      </c>
      <c r="J139" s="8">
        <f t="shared" si="25"/>
        <v>23.014193514771627</v>
      </c>
    </row>
    <row r="140" spans="1:10" x14ac:dyDescent="0.2">
      <c r="A140" s="8">
        <f t="shared" si="23"/>
        <v>10.250000000000004</v>
      </c>
      <c r="B140" s="9">
        <f t="shared" si="17"/>
        <v>-53.844108513907592</v>
      </c>
      <c r="C140" s="9">
        <f t="shared" si="18"/>
        <v>444.41998571336455</v>
      </c>
      <c r="D140" s="48">
        <f t="shared" si="16"/>
        <v>-53.844108513907592</v>
      </c>
      <c r="E140" s="8">
        <f t="shared" si="19"/>
        <v>-1.0026076118304343</v>
      </c>
      <c r="F140" s="32">
        <f t="shared" si="21"/>
        <v>-2.2278176756189159E-4</v>
      </c>
      <c r="G140" s="20">
        <f t="shared" si="20"/>
        <v>-0.22278176756189158</v>
      </c>
      <c r="H140" s="1">
        <f t="shared" si="22"/>
        <v>-2.5518953256034775E-6</v>
      </c>
      <c r="I140" s="8">
        <f t="shared" si="24"/>
        <v>-3.4169771320239306</v>
      </c>
      <c r="J140" s="8">
        <f t="shared" si="25"/>
        <v>23.178508964693854</v>
      </c>
    </row>
    <row r="141" spans="1:10" x14ac:dyDescent="0.2">
      <c r="A141" s="8">
        <f t="shared" si="23"/>
        <v>10.333333333333337</v>
      </c>
      <c r="B141" s="9">
        <f t="shared" si="17"/>
        <v>-54.871869639101504</v>
      </c>
      <c r="C141" s="9">
        <f t="shared" si="18"/>
        <v>451.39812699756214</v>
      </c>
      <c r="D141" s="48">
        <f t="shared" si="16"/>
        <v>-54.871869639101504</v>
      </c>
      <c r="E141" s="8">
        <f t="shared" si="19"/>
        <v>-0.93984182777540737</v>
      </c>
      <c r="F141" s="32">
        <f t="shared" si="21"/>
        <v>-2.2205924253986486E-4</v>
      </c>
      <c r="G141" s="20">
        <f t="shared" si="20"/>
        <v>-0.22205924253986484</v>
      </c>
      <c r="H141" s="1">
        <f t="shared" si="22"/>
        <v>-2.3921550012204537E-6</v>
      </c>
      <c r="I141" s="8">
        <f t="shared" si="24"/>
        <v>-3.434784618148484</v>
      </c>
      <c r="J141" s="8">
        <f t="shared" si="25"/>
        <v>23.342430657787535</v>
      </c>
    </row>
    <row r="142" spans="1:10" x14ac:dyDescent="0.2">
      <c r="A142" s="8">
        <f t="shared" si="23"/>
        <v>10.416666666666671</v>
      </c>
      <c r="B142" s="9">
        <f t="shared" si="17"/>
        <v>-55.904823634521172</v>
      </c>
      <c r="C142" s="9">
        <f t="shared" si="18"/>
        <v>458.42538590069302</v>
      </c>
      <c r="D142" s="48">
        <f t="shared" si="16"/>
        <v>-55.904823634521172</v>
      </c>
      <c r="E142" s="8">
        <f t="shared" si="19"/>
        <v>-0.87663424901636</v>
      </c>
      <c r="F142" s="32">
        <f t="shared" si="21"/>
        <v>-2.2133379648322358E-4</v>
      </c>
      <c r="G142" s="20">
        <f t="shared" si="20"/>
        <v>-0.22133379648322357</v>
      </c>
      <c r="H142" s="1">
        <f t="shared" si="22"/>
        <v>-2.2312873987934504E-6</v>
      </c>
      <c r="I142" s="8">
        <f t="shared" si="24"/>
        <v>-3.4515949106784944</v>
      </c>
      <c r="J142" s="8">
        <f t="shared" si="25"/>
        <v>23.505960019083787</v>
      </c>
    </row>
    <row r="143" spans="1:10" x14ac:dyDescent="0.2">
      <c r="A143" s="8">
        <f t="shared" si="23"/>
        <v>10.500000000000005</v>
      </c>
      <c r="B143" s="9">
        <f t="shared" si="17"/>
        <v>-56.942667752799643</v>
      </c>
      <c r="C143" s="9">
        <f t="shared" si="18"/>
        <v>465.50164492818902</v>
      </c>
      <c r="D143" s="48">
        <f t="shared" si="16"/>
        <v>-56.942667752799643</v>
      </c>
      <c r="E143" s="8">
        <f t="shared" si="19"/>
        <v>-0.81298593237320937</v>
      </c>
      <c r="F143" s="32">
        <f t="shared" si="21"/>
        <v>-2.2060548278082559E-4</v>
      </c>
      <c r="G143" s="20">
        <f t="shared" si="20"/>
        <v>-0.22060548278082559</v>
      </c>
      <c r="H143" s="1">
        <f t="shared" si="22"/>
        <v>-2.0692953448668437E-6</v>
      </c>
      <c r="I143" s="8">
        <f t="shared" si="24"/>
        <v>-3.4673840782771208</v>
      </c>
      <c r="J143" s="8">
        <f t="shared" si="25"/>
        <v>23.669098402666378</v>
      </c>
    </row>
    <row r="144" spans="1:10" x14ac:dyDescent="0.2">
      <c r="A144" s="8">
        <f t="shared" si="23"/>
        <v>10.583333333333339</v>
      </c>
      <c r="B144" s="9">
        <f t="shared" si="17"/>
        <v>-57.985092053962006</v>
      </c>
      <c r="C144" s="9">
        <f t="shared" si="18"/>
        <v>472.62678698015401</v>
      </c>
      <c r="D144" s="48">
        <f t="shared" si="16"/>
        <v>-57.985092053962006</v>
      </c>
      <c r="E144" s="8">
        <f t="shared" si="19"/>
        <v>-0.7488979311159446</v>
      </c>
      <c r="F144" s="32">
        <f t="shared" si="21"/>
        <v>-2.1987435472102396E-4</v>
      </c>
      <c r="G144" s="20">
        <f t="shared" si="20"/>
        <v>-0.21987435472102398</v>
      </c>
      <c r="H144" s="1">
        <f t="shared" si="22"/>
        <v>-1.9061816649873643E-6</v>
      </c>
      <c r="I144" s="8">
        <f t="shared" si="24"/>
        <v>-3.482128101556782</v>
      </c>
      <c r="J144" s="8">
        <f t="shared" si="25"/>
        <v>23.831847084953377</v>
      </c>
    </row>
    <row r="145" spans="1:10" x14ac:dyDescent="0.2">
      <c r="A145" s="8">
        <f t="shared" si="23"/>
        <v>10.666666666666673</v>
      </c>
      <c r="B145" s="9">
        <f t="shared" si="17"/>
        <v>-59.031779379152759</v>
      </c>
      <c r="C145" s="9">
        <f t="shared" si="18"/>
        <v>479.80069532707523</v>
      </c>
      <c r="D145" s="48">
        <f t="shared" ref="D145:D208" si="26">B145</f>
        <v>-59.031779379152759</v>
      </c>
      <c r="E145" s="8">
        <f t="shared" si="19"/>
        <v>-0.68437129518309381</v>
      </c>
      <c r="F145" s="32">
        <f t="shared" si="21"/>
        <v>-2.1914046548932779E-4</v>
      </c>
      <c r="G145" s="20">
        <f t="shared" si="20"/>
        <v>-0.21914046548932781</v>
      </c>
      <c r="H145" s="1">
        <f t="shared" si="22"/>
        <v>-1.7419491843727749E-6</v>
      </c>
      <c r="I145" s="8">
        <f t="shared" si="24"/>
        <v>-3.4958028741139628</v>
      </c>
      <c r="J145" s="8">
        <f t="shared" si="25"/>
        <v>23.99420725788212</v>
      </c>
    </row>
    <row r="146" spans="1:10" x14ac:dyDescent="0.2">
      <c r="A146" s="8">
        <f t="shared" si="23"/>
        <v>10.750000000000007</v>
      </c>
      <c r="B146" s="9">
        <f t="shared" ref="B146:B209" si="27">B145+((I145+dp_dy*(1+EXP(-(ABS(E145)-displ)/9*sharpness))^(-alpha)/(H145*rho))/H145*SIN(H145*time_step*3600)-J145/H145*COS(H145*time_step*3600)-dp_dy*(1+EXP(-(ABS(E145)-displ)/9*sharpness))^(-alpha)*time_step*3600/(H145*rho)+J145/H145)/1000</f>
        <v>-60.082405324694768</v>
      </c>
      <c r="C146" s="9">
        <f t="shared" ref="C146:C209" si="28">C145+((I145+dp_dy*(1+EXP(-(ABS(E145)-displ)/9*sharpness))^(-alpha)/(H145*rho))/H145*COS(H145*time_step*3600)+J145/H145*SIN(H145*time_step*3600)-(I145+dp_dy*(1+EXP(-(ABS(E145)-displ)/9*sharpness))^(-alpha)/(H145*rho))/H145)/1000</f>
        <v>487.02325358343313</v>
      </c>
      <c r="D146" s="48">
        <f t="shared" si="26"/>
        <v>-60.082405324694768</v>
      </c>
      <c r="E146" s="8">
        <f t="shared" ref="E146:E209" si="29">360*(init_km_from_eq+C146)/(2*PI()*6.37*10^3)</f>
        <v>-0.61940707141909468</v>
      </c>
      <c r="F146" s="32">
        <f t="shared" si="21"/>
        <v>-2.1840386816626768E-4</v>
      </c>
      <c r="G146" s="20">
        <f t="shared" ref="G146:G209" si="30">F146*10^5/100</f>
        <v>-0.2184038681662677</v>
      </c>
      <c r="H146" s="1">
        <f t="shared" si="22"/>
        <v>-1.5766007286284389E-6</v>
      </c>
      <c r="I146" s="8">
        <f t="shared" si="24"/>
        <v>-3.5083842035777479</v>
      </c>
      <c r="J146" s="8">
        <f t="shared" si="25"/>
        <v>24.156180021997905</v>
      </c>
    </row>
    <row r="147" spans="1:10" x14ac:dyDescent="0.2">
      <c r="A147" s="8">
        <f t="shared" si="23"/>
        <v>10.833333333333341</v>
      </c>
      <c r="B147" s="9">
        <f t="shared" si="27"/>
        <v>-61.136638216451807</v>
      </c>
      <c r="C147" s="9">
        <f t="shared" si="28"/>
        <v>494.2943456791956</v>
      </c>
      <c r="D147" s="48">
        <f t="shared" si="26"/>
        <v>-61.136638216451807</v>
      </c>
      <c r="E147" s="8">
        <f t="shared" si="29"/>
        <v>-0.55400630383069249</v>
      </c>
      <c r="F147" s="32">
        <f t="shared" ref="F147:F210" si="31">dp_dy*(1+EXP(-(ABS(E146)-displ)/9*sharpness))^(-alpha)</f>
        <v>-2.176646157254739E-4</v>
      </c>
      <c r="G147" s="20">
        <f t="shared" si="30"/>
        <v>-0.21766461572547388</v>
      </c>
      <c r="H147" s="1">
        <f t="shared" ref="H147:H210" si="32">2*7.292*10^(-5)*SIN(E147*PI()/180)</f>
        <v>-1.4101391245120986E-6</v>
      </c>
      <c r="I147" s="8">
        <f t="shared" si="24"/>
        <v>-3.5198478126738451</v>
      </c>
      <c r="J147" s="8">
        <f t="shared" si="25"/>
        <v>24.31776637944672</v>
      </c>
    </row>
    <row r="148" spans="1:10" x14ac:dyDescent="0.2">
      <c r="A148" s="8">
        <f t="shared" si="23"/>
        <v>10.916666666666675</v>
      </c>
      <c r="B148" s="9">
        <f t="shared" si="27"/>
        <v>-62.194139084533852</v>
      </c>
      <c r="C148" s="9">
        <f t="shared" si="28"/>
        <v>501.61385582933019</v>
      </c>
      <c r="D148" s="48">
        <f t="shared" si="26"/>
        <v>-62.194139084533852</v>
      </c>
      <c r="E148" s="8">
        <f t="shared" si="29"/>
        <v>-0.48817003386116664</v>
      </c>
      <c r="F148" s="32">
        <f t="shared" si="31"/>
        <v>-2.1692276103196399E-4</v>
      </c>
      <c r="G148" s="20">
        <f t="shared" si="30"/>
        <v>-0.21692276103196398</v>
      </c>
      <c r="H148" s="1">
        <f t="shared" si="32"/>
        <v>-1.2425672007437718E-6</v>
      </c>
      <c r="I148" s="8">
        <f t="shared" si="24"/>
        <v>-3.5301693403088166</v>
      </c>
      <c r="J148" s="8">
        <f t="shared" si="25"/>
        <v>24.478967226872406</v>
      </c>
    </row>
    <row r="149" spans="1:10" x14ac:dyDescent="0.2">
      <c r="A149" s="8">
        <f t="shared" si="23"/>
        <v>11.000000000000009</v>
      </c>
      <c r="B149" s="9">
        <f t="shared" si="27"/>
        <v>-63.254561638296643</v>
      </c>
      <c r="C149" s="9">
        <f t="shared" si="28"/>
        <v>508.98166850087233</v>
      </c>
      <c r="D149" s="48">
        <f t="shared" si="26"/>
        <v>-63.254561638296643</v>
      </c>
      <c r="E149" s="8">
        <f t="shared" si="29"/>
        <v>-0.42189930068653991</v>
      </c>
      <c r="F149" s="32">
        <f t="shared" si="31"/>
        <v>-2.1617835684062069E-4</v>
      </c>
      <c r="G149" s="20">
        <f t="shared" si="30"/>
        <v>-0.2161783568406207</v>
      </c>
      <c r="H149" s="1">
        <f t="shared" si="32"/>
        <v>-1.0738877888713377E-6</v>
      </c>
      <c r="I149" s="8">
        <f t="shared" si="24"/>
        <v>-3.5393243426757408</v>
      </c>
      <c r="J149" s="8">
        <f t="shared" si="25"/>
        <v>24.639783348218639</v>
      </c>
    </row>
    <row r="150" spans="1:10" x14ac:dyDescent="0.2">
      <c r="A150" s="8">
        <f t="shared" si="23"/>
        <v>11.083333333333343</v>
      </c>
      <c r="B150" s="9">
        <f t="shared" si="27"/>
        <v>-64.317552241713798</v>
      </c>
      <c r="C150" s="9">
        <f t="shared" si="28"/>
        <v>516.39766837838476</v>
      </c>
      <c r="D150" s="48">
        <f t="shared" si="26"/>
        <v>-64.317552241713798</v>
      </c>
      <c r="E150" s="8">
        <f t="shared" si="29"/>
        <v>-0.35519514152625759</v>
      </c>
      <c r="F150" s="32">
        <f t="shared" si="31"/>
        <v>-2.1543145579490142E-4</v>
      </c>
      <c r="G150" s="20">
        <f t="shared" si="30"/>
        <v>-0.21543145579490142</v>
      </c>
      <c r="H150" s="1">
        <f t="shared" si="32"/>
        <v>-9.041037241726536E-7</v>
      </c>
      <c r="I150" s="8">
        <f t="shared" si="24"/>
        <v>-3.5472882943864761</v>
      </c>
      <c r="J150" s="8">
        <f t="shared" si="25"/>
        <v>24.800215407436124</v>
      </c>
    </row>
    <row r="151" spans="1:10" x14ac:dyDescent="0.2">
      <c r="A151" s="8">
        <f t="shared" si="23"/>
        <v>11.166666666666677</v>
      </c>
      <c r="B151" s="9">
        <f t="shared" si="27"/>
        <v>-65.382749889065565</v>
      </c>
      <c r="C151" s="9">
        <f t="shared" si="28"/>
        <v>523.86174032643623</v>
      </c>
      <c r="D151" s="48">
        <f t="shared" si="26"/>
        <v>-65.382749889065565</v>
      </c>
      <c r="E151" s="8">
        <f t="shared" si="29"/>
        <v>-0.28805859198067835</v>
      </c>
      <c r="F151" s="32">
        <f t="shared" si="31"/>
        <v>-2.1468211042568975E-4</v>
      </c>
      <c r="G151" s="20">
        <f t="shared" si="30"/>
        <v>-0.21468211042568974</v>
      </c>
      <c r="H151" s="1">
        <f t="shared" si="32"/>
        <v>-7.3321784662559881E-7</v>
      </c>
      <c r="I151" s="8">
        <f t="shared" ref="I151:I214" si="33">(I150+dp_dy*(1+EXP(-(ABS(E150)-displ)/9*sharpness))^(-alpha)/(H150*rho))*COS(H150*time_step*3600)+J150*SIN(H150*time_step*3600)-dp_dy*(1+EXP(-(ABS(E150)-displ)/9*sharpness))^(-alpha)/(H150*rho)</f>
        <v>-3.5540365896322328</v>
      </c>
      <c r="J151" s="8">
        <f t="shared" ref="J151:J214" si="34">-(I150+dp_dy*(1+EXP(-(ABS(E150)-displ)/9*sharpness))^(-alpha)/(H150*rho))*SIN(H150*time_step*3600)+J150*COS(H150*time_step*3600)</f>
        <v>24.960263941095441</v>
      </c>
    </row>
    <row r="152" spans="1:10" x14ac:dyDescent="0.2">
      <c r="A152" s="8">
        <f t="shared" si="23"/>
        <v>11.250000000000011</v>
      </c>
      <c r="B152" s="9">
        <f t="shared" si="27"/>
        <v>-66.449786181000121</v>
      </c>
      <c r="C152" s="9">
        <f t="shared" si="28"/>
        <v>531.37376935056034</v>
      </c>
      <c r="D152" s="48">
        <f t="shared" si="26"/>
        <v>-66.449786181000121</v>
      </c>
      <c r="E152" s="8">
        <f t="shared" si="29"/>
        <v>-0.22049068638223412</v>
      </c>
      <c r="F152" s="32">
        <f t="shared" si="31"/>
        <v>-2.1393037315042186E-4</v>
      </c>
      <c r="G152" s="20">
        <f t="shared" si="30"/>
        <v>-0.21393037315042185</v>
      </c>
      <c r="H152" s="1">
        <f t="shared" si="32"/>
        <v>-5.6123300191256131E-7</v>
      </c>
      <c r="I152" s="8">
        <f t="shared" si="33"/>
        <v>-3.5595445433771147</v>
      </c>
      <c r="J152" s="8">
        <f t="shared" si="34"/>
        <v>25.119929350906016</v>
      </c>
    </row>
    <row r="153" spans="1:10" x14ac:dyDescent="0.2">
      <c r="A153" s="8">
        <f t="shared" si="23"/>
        <v>11.333333333333345</v>
      </c>
      <c r="B153" s="9">
        <f t="shared" si="27"/>
        <v>-67.518285300930089</v>
      </c>
      <c r="C153" s="9">
        <f t="shared" si="28"/>
        <v>538.93364055565178</v>
      </c>
      <c r="D153" s="48">
        <f t="shared" si="26"/>
        <v>-67.518285300930089</v>
      </c>
      <c r="E153" s="8">
        <f t="shared" si="29"/>
        <v>-0.15249245816964085</v>
      </c>
      <c r="F153" s="32">
        <f t="shared" si="31"/>
        <v>-2.1317629627233512E-4</v>
      </c>
      <c r="G153" s="20">
        <f t="shared" si="30"/>
        <v>-0.21317629627233511</v>
      </c>
      <c r="H153" s="1">
        <f t="shared" si="32"/>
        <v>-3.8815204248321561E-7</v>
      </c>
      <c r="I153" s="8">
        <f t="shared" si="33"/>
        <v>-3.5637873925875283</v>
      </c>
      <c r="J153" s="8">
        <f t="shared" si="34"/>
        <v>25.279211896141646</v>
      </c>
    </row>
    <row r="154" spans="1:10" x14ac:dyDescent="0.2">
      <c r="A154" s="8">
        <f t="shared" si="23"/>
        <v>11.416666666666679</v>
      </c>
      <c r="B154" s="9">
        <f t="shared" si="27"/>
        <v>-68.587863991868744</v>
      </c>
      <c r="C154" s="9">
        <f t="shared" si="28"/>
        <v>546.54123910167993</v>
      </c>
      <c r="D154" s="48">
        <f t="shared" si="26"/>
        <v>-68.587863991868744</v>
      </c>
      <c r="E154" s="8">
        <f t="shared" si="29"/>
        <v>-8.4064940286238204E-2</v>
      </c>
      <c r="F154" s="32">
        <f t="shared" si="31"/>
        <v>-2.1241993197993722E-4</v>
      </c>
      <c r="G154" s="20">
        <f t="shared" si="30"/>
        <v>-0.21241993197993722</v>
      </c>
      <c r="H154" s="1">
        <f t="shared" si="32"/>
        <v>-2.1397782867830292E-7</v>
      </c>
      <c r="I154" s="8">
        <f t="shared" si="33"/>
        <v>-3.5667402975016103</v>
      </c>
      <c r="J154" s="8">
        <f t="shared" si="34"/>
        <v>25.438111685973116</v>
      </c>
    </row>
    <row r="155" spans="1:10" x14ac:dyDescent="0.2">
      <c r="A155" s="8">
        <f t="shared" si="23"/>
        <v>11.500000000000012</v>
      </c>
      <c r="B155" s="9">
        <f t="shared" si="27"/>
        <v>-69.6581315335455</v>
      </c>
      <c r="C155" s="9">
        <f t="shared" si="28"/>
        <v>554.19645015743561</v>
      </c>
      <c r="D155" s="48">
        <f t="shared" si="26"/>
        <v>-69.6581315335455</v>
      </c>
      <c r="E155" s="8">
        <f t="shared" si="29"/>
        <v>-1.5209165596020435E-2</v>
      </c>
      <c r="F155" s="32">
        <f t="shared" si="31"/>
        <v>-2.116613323467033E-4</v>
      </c>
      <c r="G155" s="20">
        <f t="shared" si="30"/>
        <v>-0.21166133234670328</v>
      </c>
      <c r="H155" s="1">
        <f t="shared" si="32"/>
        <v>-3.8713229897986579E-8</v>
      </c>
      <c r="I155" s="8">
        <f t="shared" si="33"/>
        <v>-3.5683783429417417</v>
      </c>
      <c r="J155" s="8">
        <f t="shared" si="34"/>
        <v>25.596628671708473</v>
      </c>
    </row>
    <row r="156" spans="1:10" x14ac:dyDescent="0.2">
      <c r="A156" s="8">
        <f t="shared" si="23"/>
        <v>11.583333333333346</v>
      </c>
      <c r="B156" s="9">
        <f t="shared" si="27"/>
        <v>-70.728689720076574</v>
      </c>
      <c r="C156" s="9">
        <f t="shared" si="28"/>
        <v>561.8991588366348</v>
      </c>
      <c r="D156" s="48">
        <f t="shared" si="26"/>
        <v>-70.728689720076574</v>
      </c>
      <c r="E156" s="8">
        <f t="shared" si="29"/>
        <v>5.4073832541640852E-2</v>
      </c>
      <c r="F156" s="32">
        <f t="shared" si="31"/>
        <v>-2.1090054933092139E-4</v>
      </c>
      <c r="G156" s="20">
        <f t="shared" si="30"/>
        <v>-0.21090054933092137</v>
      </c>
      <c r="H156" s="1">
        <f t="shared" si="32"/>
        <v>1.3763887382635507E-7</v>
      </c>
      <c r="I156" s="8">
        <f t="shared" si="33"/>
        <v>-3.5686765396749252</v>
      </c>
      <c r="J156" s="8">
        <f t="shared" si="34"/>
        <v>25.754762638941472</v>
      </c>
    </row>
    <row r="157" spans="1:10" x14ac:dyDescent="0.2">
      <c r="A157" s="8">
        <f t="shared" si="23"/>
        <v>11.66666666666668</v>
      </c>
      <c r="B157" s="9">
        <f t="shared" si="27"/>
        <v>-71.799132835906988</v>
      </c>
      <c r="C157" s="9">
        <f t="shared" si="28"/>
        <v>569.64938431957546</v>
      </c>
      <c r="D157" s="48">
        <f t="shared" si="26"/>
        <v>-71.799132835906988</v>
      </c>
      <c r="E157" s="8">
        <f t="shared" si="29"/>
        <v>0.12378422664638815</v>
      </c>
      <c r="F157" s="32">
        <f t="shared" si="31"/>
        <v>-2.1132964676342904E-4</v>
      </c>
      <c r="G157" s="20">
        <f t="shared" si="30"/>
        <v>-0.21132964676342905</v>
      </c>
      <c r="H157" s="1">
        <f t="shared" si="32"/>
        <v>3.1507866240772185E-7</v>
      </c>
      <c r="I157" s="8">
        <f t="shared" si="33"/>
        <v>-3.5676098073681715</v>
      </c>
      <c r="J157" s="8">
        <f t="shared" si="34"/>
        <v>25.913407208598997</v>
      </c>
    </row>
    <row r="158" spans="1:10" x14ac:dyDescent="0.2">
      <c r="A158" s="8">
        <f t="shared" si="23"/>
        <v>11.750000000000014</v>
      </c>
      <c r="B158" s="9">
        <f t="shared" si="27"/>
        <v>-72.86904761041427</v>
      </c>
      <c r="C158" s="9">
        <f t="shared" si="28"/>
        <v>577.44731845691979</v>
      </c>
      <c r="D158" s="48">
        <f t="shared" si="26"/>
        <v>-72.86904761041427</v>
      </c>
      <c r="E158" s="8">
        <f t="shared" si="29"/>
        <v>0.19392374234353391</v>
      </c>
      <c r="F158" s="32">
        <f t="shared" si="31"/>
        <v>-2.1210135761507166E-4</v>
      </c>
      <c r="G158" s="20">
        <f t="shared" si="30"/>
        <v>-0.21210135761507168</v>
      </c>
      <c r="H158" s="1">
        <f t="shared" si="32"/>
        <v>4.9361025936516339E-7</v>
      </c>
      <c r="I158" s="8">
        <f t="shared" si="33"/>
        <v>-3.5651528447108376</v>
      </c>
      <c r="J158" s="8">
        <f t="shared" si="34"/>
        <v>26.072820334126344</v>
      </c>
    </row>
    <row r="159" spans="1:10" x14ac:dyDescent="0.2">
      <c r="A159" s="8">
        <f t="shared" si="23"/>
        <v>11.833333333333348</v>
      </c>
      <c r="B159" s="9">
        <f t="shared" si="27"/>
        <v>-73.938013136250021</v>
      </c>
      <c r="C159" s="9">
        <f t="shared" si="28"/>
        <v>585.29319277361219</v>
      </c>
      <c r="D159" s="48">
        <f t="shared" si="26"/>
        <v>-73.938013136250021</v>
      </c>
      <c r="E159" s="8">
        <f t="shared" si="29"/>
        <v>0.26449446211379507</v>
      </c>
      <c r="F159" s="32">
        <f t="shared" si="31"/>
        <v>-2.1288048441959453E-4</v>
      </c>
      <c r="G159" s="20">
        <f t="shared" si="30"/>
        <v>-0.21288048441959453</v>
      </c>
      <c r="H159" s="1">
        <f t="shared" si="32"/>
        <v>6.7323868668325183E-7</v>
      </c>
      <c r="I159" s="8">
        <f t="shared" si="33"/>
        <v>-3.5612800406543101</v>
      </c>
      <c r="J159" s="8">
        <f t="shared" si="34"/>
        <v>26.233008349791501</v>
      </c>
    </row>
    <row r="160" spans="1:10" x14ac:dyDescent="0.2">
      <c r="A160" s="8">
        <f t="shared" si="23"/>
        <v>11.916666666666682</v>
      </c>
      <c r="B160" s="9">
        <f t="shared" si="27"/>
        <v>-75.005600774456795</v>
      </c>
      <c r="C160" s="9">
        <f t="shared" si="28"/>
        <v>593.18724066618267</v>
      </c>
      <c r="D160" s="48">
        <f t="shared" si="26"/>
        <v>-75.005600774456795</v>
      </c>
      <c r="E160" s="8">
        <f t="shared" si="29"/>
        <v>0.33549848527210441</v>
      </c>
      <c r="F160" s="32">
        <f t="shared" si="31"/>
        <v>-2.1366710746314999E-4</v>
      </c>
      <c r="G160" s="20">
        <f t="shared" si="30"/>
        <v>-0.21366710746315001</v>
      </c>
      <c r="H160" s="1">
        <f t="shared" si="32"/>
        <v>8.5396899909442574E-7</v>
      </c>
      <c r="I160" s="8">
        <f t="shared" si="33"/>
        <v>-3.5559654622185235</v>
      </c>
      <c r="J160" s="8">
        <f t="shared" si="34"/>
        <v>26.39397742168833</v>
      </c>
    </row>
    <row r="161" spans="1:10" x14ac:dyDescent="0.2">
      <c r="A161" s="8">
        <f t="shared" si="23"/>
        <v>12.000000000000016</v>
      </c>
      <c r="B161" s="9">
        <f t="shared" si="27"/>
        <v>-76.071374057364693</v>
      </c>
      <c r="C161" s="9">
        <f t="shared" si="28"/>
        <v>601.12969735387151</v>
      </c>
      <c r="D161" s="48">
        <f t="shared" si="26"/>
        <v>-76.071374057364693</v>
      </c>
      <c r="E161" s="8">
        <f t="shared" si="29"/>
        <v>0.4069379275279954</v>
      </c>
      <c r="F161" s="32">
        <f t="shared" si="31"/>
        <v>-2.1446130815072365E-4</v>
      </c>
      <c r="G161" s="20">
        <f t="shared" si="30"/>
        <v>-0.21446130815072365</v>
      </c>
      <c r="H161" s="1">
        <f t="shared" si="32"/>
        <v>1.0358062827234187E-6</v>
      </c>
      <c r="I161" s="8">
        <f t="shared" si="33"/>
        <v>-3.5491828504304976</v>
      </c>
      <c r="J161" s="8">
        <f t="shared" si="34"/>
        <v>26.555733540145042</v>
      </c>
    </row>
    <row r="162" spans="1:10" x14ac:dyDescent="0.2">
      <c r="A162" s="8">
        <f t="shared" si="23"/>
        <v>12.08333333333335</v>
      </c>
      <c r="B162" s="9">
        <f t="shared" si="27"/>
        <v>-77.134888590139383</v>
      </c>
      <c r="C162" s="9">
        <f t="shared" si="28"/>
        <v>609.12079982599801</v>
      </c>
      <c r="D162" s="48">
        <f t="shared" si="26"/>
        <v>-77.134888590139383</v>
      </c>
      <c r="E162" s="8">
        <f t="shared" si="29"/>
        <v>0.4788149205122037</v>
      </c>
      <c r="F162" s="32">
        <f t="shared" si="31"/>
        <v>-2.1526316901710295E-4</v>
      </c>
      <c r="G162" s="20">
        <f t="shared" si="30"/>
        <v>-0.21526316901710296</v>
      </c>
      <c r="H162" s="1">
        <f t="shared" si="32"/>
        <v>1.2187556536408412E-6</v>
      </c>
      <c r="I162" s="8">
        <f t="shared" si="33"/>
        <v>-3.5409056162840216</v>
      </c>
      <c r="J162" s="8">
        <f t="shared" si="34"/>
        <v>26.718282511942686</v>
      </c>
    </row>
    <row r="163" spans="1:10" x14ac:dyDescent="0.2">
      <c r="A163" s="8">
        <f t="shared" si="23"/>
        <v>12.166666666666684</v>
      </c>
      <c r="B163" s="9">
        <f t="shared" si="27"/>
        <v>-78.195691951193893</v>
      </c>
      <c r="C163" s="9">
        <f t="shared" si="28"/>
        <v>617.16078678521694</v>
      </c>
      <c r="D163" s="48">
        <f t="shared" si="26"/>
        <v>-78.195691951193893</v>
      </c>
      <c r="E163" s="8">
        <f t="shared" si="29"/>
        <v>0.55113161126627985</v>
      </c>
      <c r="F163" s="32">
        <f t="shared" si="31"/>
        <v>-2.1607277373761655E-4</v>
      </c>
      <c r="G163" s="20">
        <f t="shared" si="30"/>
        <v>-0.21607277373761655</v>
      </c>
      <c r="H163" s="1">
        <f t="shared" si="32"/>
        <v>1.40282225631771E-6</v>
      </c>
      <c r="I163" s="8">
        <f t="shared" si="33"/>
        <v>-3.5311068367223015</v>
      </c>
      <c r="J163" s="8">
        <f t="shared" si="34"/>
        <v>26.881629952339587</v>
      </c>
    </row>
    <row r="164" spans="1:10" x14ac:dyDescent="0.2">
      <c r="A164" s="8">
        <f t="shared" si="23"/>
        <v>12.250000000000018</v>
      </c>
      <c r="B164" s="9">
        <f t="shared" si="27"/>
        <v>-79.253323591363667</v>
      </c>
      <c r="C164" s="9">
        <f t="shared" si="28"/>
        <v>625.24989858898698</v>
      </c>
      <c r="D164" s="48">
        <f t="shared" si="26"/>
        <v>-79.253323591363667</v>
      </c>
      <c r="E164" s="8">
        <f t="shared" si="29"/>
        <v>0.62389016171611977</v>
      </c>
      <c r="F164" s="32">
        <f t="shared" si="31"/>
        <v>-2.1689020713859853E-4</v>
      </c>
      <c r="G164" s="20">
        <f t="shared" si="30"/>
        <v>-0.21689020713859855</v>
      </c>
      <c r="H164" s="1">
        <f t="shared" si="32"/>
        <v>1.5880112620341001E-6</v>
      </c>
      <c r="I164" s="8">
        <f t="shared" si="33"/>
        <v>-3.519759250650111</v>
      </c>
      <c r="J164" s="8">
        <f t="shared" si="34"/>
        <v>27.045781276897351</v>
      </c>
    </row>
    <row r="165" spans="1:10" x14ac:dyDescent="0.2">
      <c r="A165" s="8">
        <f t="shared" si="23"/>
        <v>12.333333333333352</v>
      </c>
      <c r="B165" s="9">
        <f t="shared" si="27"/>
        <v>-80.307314731900632</v>
      </c>
      <c r="C165" s="9">
        <f t="shared" si="28"/>
        <v>633.38837718841614</v>
      </c>
      <c r="D165" s="48">
        <f t="shared" si="26"/>
        <v>-80.307314731900632</v>
      </c>
      <c r="E165" s="8">
        <f t="shared" si="29"/>
        <v>0.69709274812190192</v>
      </c>
      <c r="F165" s="32">
        <f t="shared" si="31"/>
        <v>-2.1771555520780567E-4</v>
      </c>
      <c r="G165" s="20">
        <f t="shared" si="30"/>
        <v>-0.21771555520780567</v>
      </c>
      <c r="H165" s="1">
        <f t="shared" si="32"/>
        <v>1.7743278672227577E-6</v>
      </c>
      <c r="I165" s="8">
        <f t="shared" si="33"/>
        <v>-3.5068352549783981</v>
      </c>
      <c r="J165" s="8">
        <f t="shared" si="34"/>
        <v>27.21074169310446</v>
      </c>
    </row>
    <row r="166" spans="1:10" x14ac:dyDescent="0.2">
      <c r="A166" s="8">
        <f t="shared" si="23"/>
        <v>12.416666666666686</v>
      </c>
      <c r="B166" s="9">
        <f t="shared" si="27"/>
        <v>-81.357188261290133</v>
      </c>
      <c r="C166" s="9">
        <f t="shared" si="28"/>
        <v>641.57646606448475</v>
      </c>
      <c r="D166" s="48">
        <f t="shared" si="26"/>
        <v>-81.357188261290133</v>
      </c>
      <c r="E166" s="8">
        <f t="shared" si="29"/>
        <v>0.77074156050443698</v>
      </c>
      <c r="F166" s="32">
        <f t="shared" si="31"/>
        <v>-2.1854890510469662E-4</v>
      </c>
      <c r="G166" s="20">
        <f t="shared" si="30"/>
        <v>-0.21854890510469663</v>
      </c>
      <c r="H166" s="1">
        <f t="shared" si="32"/>
        <v>1.9617772917476649E-6</v>
      </c>
      <c r="I166" s="8">
        <f t="shared" si="33"/>
        <v>-3.4923069007062963</v>
      </c>
      <c r="J166" s="8">
        <f t="shared" si="34"/>
        <v>27.376516191793236</v>
      </c>
    </row>
    <row r="167" spans="1:10" x14ac:dyDescent="0.2">
      <c r="A167" s="8">
        <f t="shared" si="23"/>
        <v>12.50000000000002</v>
      </c>
      <c r="B167" s="9">
        <f t="shared" si="27"/>
        <v>-82.40245863089622</v>
      </c>
      <c r="C167" s="9">
        <f t="shared" si="28"/>
        <v>649.8144101617653</v>
      </c>
      <c r="D167" s="48">
        <f t="shared" si="26"/>
        <v>-82.40245863089622</v>
      </c>
      <c r="E167" s="8">
        <f t="shared" si="29"/>
        <v>0.84483880204900286</v>
      </c>
      <c r="F167" s="32">
        <f t="shared" si="31"/>
        <v>-2.1939034517056682E-4</v>
      </c>
      <c r="G167" s="20">
        <f t="shared" si="30"/>
        <v>-0.21939034517056683</v>
      </c>
      <c r="H167" s="1">
        <f t="shared" si="32"/>
        <v>2.1503647771202391E-6</v>
      </c>
      <c r="I167" s="8">
        <f t="shared" si="33"/>
        <v>-3.4761458890455401</v>
      </c>
      <c r="J167" s="8">
        <f t="shared" si="34"/>
        <v>27.543109538345991</v>
      </c>
    </row>
    <row r="168" spans="1:10" x14ac:dyDescent="0.2">
      <c r="A168" s="8">
        <f t="shared" si="23"/>
        <v>12.583333333333353</v>
      </c>
      <c r="B168" s="9">
        <f t="shared" si="27"/>
        <v>-83.442631749444686</v>
      </c>
      <c r="C168" s="9">
        <f t="shared" si="28"/>
        <v>658.10245581950437</v>
      </c>
      <c r="D168" s="48">
        <f t="shared" si="26"/>
        <v>-83.442631749444686</v>
      </c>
      <c r="E168" s="8">
        <f t="shared" si="29"/>
        <v>0.91938668848545135</v>
      </c>
      <c r="F168" s="32">
        <f t="shared" si="31"/>
        <v>-2.2023996493854492E-4</v>
      </c>
      <c r="G168" s="20">
        <f t="shared" si="30"/>
        <v>-0.22023996493854495</v>
      </c>
      <c r="H168" s="1">
        <f t="shared" si="32"/>
        <v>2.3400955846500693E-6</v>
      </c>
      <c r="I168" s="8">
        <f t="shared" si="33"/>
        <v>-3.4583235675920037</v>
      </c>
      <c r="J168" s="8">
        <f t="shared" si="34"/>
        <v>27.710526263686134</v>
      </c>
    </row>
    <row r="169" spans="1:10" x14ac:dyDescent="0.2">
      <c r="A169" s="8">
        <f t="shared" si="23"/>
        <v>12.666666666666687</v>
      </c>
      <c r="B169" s="9">
        <f t="shared" si="27"/>
        <v>-84.477204876375424</v>
      </c>
      <c r="C169" s="9">
        <f t="shared" si="28"/>
        <v>666.44085069976938</v>
      </c>
      <c r="D169" s="48">
        <f t="shared" si="26"/>
        <v>-84.477204876375424</v>
      </c>
      <c r="E169" s="8">
        <f t="shared" si="29"/>
        <v>0.99438744744191587</v>
      </c>
      <c r="F169" s="32">
        <f t="shared" si="31"/>
        <v>-2.210978551434273E-4</v>
      </c>
      <c r="G169" s="20">
        <f t="shared" si="30"/>
        <v>-0.22109785514342728</v>
      </c>
      <c r="H169" s="1">
        <f t="shared" si="32"/>
        <v>2.530974993523359E-6</v>
      </c>
      <c r="I169" s="8">
        <f t="shared" si="33"/>
        <v>-3.4388109265496212</v>
      </c>
      <c r="J169" s="8">
        <f t="shared" si="34"/>
        <v>27.878770655050033</v>
      </c>
    </row>
    <row r="170" spans="1:10" x14ac:dyDescent="0.2">
      <c r="A170" s="8">
        <f t="shared" ref="A170:A233" si="35">A169+time_step</f>
        <v>12.750000000000021</v>
      </c>
      <c r="B170" s="9">
        <f t="shared" si="27"/>
        <v>-85.505666514066093</v>
      </c>
      <c r="C170" s="9">
        <f t="shared" si="28"/>
        <v>674.82984371304701</v>
      </c>
      <c r="D170" s="48">
        <f t="shared" si="26"/>
        <v>-85.505666514066093</v>
      </c>
      <c r="E170" s="8">
        <f t="shared" si="29"/>
        <v>1.0698433177755962</v>
      </c>
      <c r="F170" s="32">
        <f t="shared" si="31"/>
        <v>-2.2196410773131414E-4</v>
      </c>
      <c r="G170" s="20">
        <f t="shared" si="30"/>
        <v>-0.22196410773131414</v>
      </c>
      <c r="H170" s="1">
        <f t="shared" si="32"/>
        <v>2.7230082988179042E-6</v>
      </c>
      <c r="I170" s="8">
        <f t="shared" si="33"/>
        <v>-3.4175785950121735</v>
      </c>
      <c r="J170" s="8">
        <f t="shared" si="34"/>
        <v>28.04784674653531</v>
      </c>
    </row>
    <row r="171" spans="1:10" x14ac:dyDescent="0.2">
      <c r="A171" s="8">
        <f t="shared" si="35"/>
        <v>12.833333333333355</v>
      </c>
      <c r="B171" s="9">
        <f t="shared" si="27"/>
        <v>-86.527496298943689</v>
      </c>
      <c r="C171" s="9">
        <f t="shared" si="28"/>
        <v>683.26968494077221</v>
      </c>
      <c r="D171" s="48">
        <f t="shared" si="26"/>
        <v>-86.527496298943689</v>
      </c>
      <c r="E171" s="8">
        <f t="shared" si="29"/>
        <v>1.145756548875936</v>
      </c>
      <c r="F171" s="32">
        <f t="shared" si="31"/>
        <v>-2.2283881586907759E-4</v>
      </c>
      <c r="G171" s="20">
        <f t="shared" si="30"/>
        <v>-0.22283881586907761</v>
      </c>
      <c r="H171" s="1">
        <f t="shared" si="32"/>
        <v>2.9162008094426797E-6</v>
      </c>
      <c r="I171" s="8">
        <f t="shared" si="33"/>
        <v>-3.3945968373083417</v>
      </c>
      <c r="J171" s="8">
        <f t="shared" si="34"/>
        <v>28.21775830942132</v>
      </c>
    </row>
    <row r="172" spans="1:10" x14ac:dyDescent="0.2">
      <c r="A172" s="8">
        <f t="shared" si="35"/>
        <v>12.916666666666689</v>
      </c>
      <c r="B172" s="9">
        <f t="shared" si="27"/>
        <v>-87.542164891523356</v>
      </c>
      <c r="C172" s="9">
        <f t="shared" si="28"/>
        <v>691.76062555509259</v>
      </c>
      <c r="D172" s="48">
        <f t="shared" si="26"/>
        <v>-87.542164891523356</v>
      </c>
      <c r="E172" s="8">
        <f t="shared" si="29"/>
        <v>1.2221293999429339</v>
      </c>
      <c r="F172" s="32">
        <f t="shared" si="31"/>
        <v>-2.2372207395359833E-4</v>
      </c>
      <c r="G172" s="20">
        <f t="shared" si="30"/>
        <v>-0.22372207395359833</v>
      </c>
      <c r="H172" s="1">
        <f t="shared" si="32"/>
        <v>3.1105578460090011E-6</v>
      </c>
      <c r="I172" s="8">
        <f t="shared" si="33"/>
        <v>-3.3698355494159387</v>
      </c>
      <c r="J172" s="8">
        <f t="shared" si="34"/>
        <v>28.388508842257519</v>
      </c>
    </row>
    <row r="173" spans="1:10" x14ac:dyDescent="0.2">
      <c r="A173" s="8">
        <f t="shared" si="35"/>
        <v>13.000000000000023</v>
      </c>
      <c r="B173" s="9">
        <f t="shared" si="27"/>
        <v>-88.549133865370464</v>
      </c>
      <c r="C173" s="9">
        <f t="shared" si="28"/>
        <v>700.30291773542956</v>
      </c>
      <c r="D173" s="48">
        <f t="shared" si="26"/>
        <v>-88.549133865370464</v>
      </c>
      <c r="E173" s="8">
        <f t="shared" si="29"/>
        <v>1.2989641392366409</v>
      </c>
      <c r="F173" s="32">
        <f t="shared" si="31"/>
        <v>-2.2461397762079337E-4</v>
      </c>
      <c r="G173" s="20">
        <f t="shared" si="30"/>
        <v>-0.22461397762079335</v>
      </c>
      <c r="H173" s="1">
        <f t="shared" si="32"/>
        <v>3.3060847386232061E-6</v>
      </c>
      <c r="I173" s="8">
        <f t="shared" si="33"/>
        <v>-3.3432642554514871</v>
      </c>
      <c r="J173" s="8">
        <f t="shared" si="34"/>
        <v>28.560101560715403</v>
      </c>
    </row>
    <row r="174" spans="1:10" x14ac:dyDescent="0.2">
      <c r="A174" s="8">
        <f t="shared" si="35"/>
        <v>13.083333333333357</v>
      </c>
      <c r="B174" s="9">
        <f t="shared" si="27"/>
        <v>-89.547855595029006</v>
      </c>
      <c r="C174" s="9">
        <f t="shared" si="28"/>
        <v>708.89681458211885</v>
      </c>
      <c r="D174" s="48">
        <f t="shared" si="26"/>
        <v>-89.547855595029006</v>
      </c>
      <c r="E174" s="8">
        <f t="shared" si="29"/>
        <v>1.3762630433003902</v>
      </c>
      <c r="F174" s="32">
        <f t="shared" si="31"/>
        <v>-2.2551462375437886E-4</v>
      </c>
      <c r="G174" s="20">
        <f t="shared" si="30"/>
        <v>-0.22551462375437886</v>
      </c>
      <c r="H174" s="1">
        <f t="shared" si="32"/>
        <v>3.5027868246073576E-6</v>
      </c>
      <c r="I174" s="8">
        <f t="shared" si="33"/>
        <v>-3.3148521042413392</v>
      </c>
      <c r="J174" s="8">
        <f t="shared" si="34"/>
        <v>28.732539387199743</v>
      </c>
    </row>
    <row r="175" spans="1:10" x14ac:dyDescent="0.2">
      <c r="A175" s="8">
        <f t="shared" si="35"/>
        <v>13.166666666666691</v>
      </c>
      <c r="B175" s="9">
        <f t="shared" si="27"/>
        <v>-90.537773142930163</v>
      </c>
      <c r="C175" s="9">
        <f t="shared" si="28"/>
        <v>717.54257002683175</v>
      </c>
      <c r="D175" s="48">
        <f t="shared" si="26"/>
        <v>-90.537773142930163</v>
      </c>
      <c r="E175" s="8">
        <f t="shared" si="29"/>
        <v>1.4540283961550688</v>
      </c>
      <c r="F175" s="32">
        <f t="shared" si="31"/>
        <v>-2.2642411049438637E-4</v>
      </c>
      <c r="G175" s="20">
        <f t="shared" si="30"/>
        <v>-0.22642411049438635</v>
      </c>
      <c r="H175" s="1">
        <f t="shared" si="32"/>
        <v>3.7006694461411164E-6</v>
      </c>
      <c r="I175" s="8">
        <f t="shared" si="33"/>
        <v>-3.284567865980847</v>
      </c>
      <c r="J175" s="8">
        <f t="shared" si="34"/>
        <v>28.905824940214771</v>
      </c>
    </row>
    <row r="176" spans="1:10" x14ac:dyDescent="0.2">
      <c r="A176" s="8">
        <f t="shared" si="35"/>
        <v>13.250000000000025</v>
      </c>
      <c r="B176" s="9">
        <f t="shared" si="27"/>
        <v>-91.518320145311804</v>
      </c>
      <c r="C176" s="9">
        <f t="shared" si="28"/>
        <v>726.24043873976359</v>
      </c>
      <c r="D176" s="48">
        <f t="shared" si="26"/>
        <v>-91.518320145311804</v>
      </c>
      <c r="E176" s="8">
        <f t="shared" si="29"/>
        <v>1.5322624884643121</v>
      </c>
      <c r="F176" s="32">
        <f t="shared" si="31"/>
        <v>-2.2734253724538932E-4</v>
      </c>
      <c r="G176" s="20">
        <f t="shared" si="30"/>
        <v>-0.2273425372453893</v>
      </c>
      <c r="H176" s="1">
        <f t="shared" si="32"/>
        <v>3.8997379478245093E-6</v>
      </c>
      <c r="I176" s="8">
        <f t="shared" si="33"/>
        <v>-3.2523799289883755</v>
      </c>
      <c r="J176" s="8">
        <f t="shared" si="34"/>
        <v>29.079960523481038</v>
      </c>
    </row>
    <row r="177" spans="1:10" x14ac:dyDescent="0.2">
      <c r="A177" s="8">
        <f t="shared" si="35"/>
        <v>13.333333333333359</v>
      </c>
      <c r="B177" s="9">
        <f t="shared" si="27"/>
        <v>-92.488920697187112</v>
      </c>
      <c r="C177" s="9">
        <f t="shared" si="28"/>
        <v>734.99067603355093</v>
      </c>
      <c r="D177" s="48">
        <f t="shared" si="26"/>
        <v>-92.488920697187112</v>
      </c>
      <c r="E177" s="8">
        <f t="shared" si="29"/>
        <v>1.6109676166702758</v>
      </c>
      <c r="F177" s="32">
        <f t="shared" si="31"/>
        <v>-2.2827000468442709E-4</v>
      </c>
      <c r="G177" s="20">
        <f t="shared" si="30"/>
        <v>-0.2282700046844271</v>
      </c>
      <c r="H177" s="1">
        <f t="shared" si="32"/>
        <v>4.0999976741607461E-6</v>
      </c>
      <c r="I177" s="8">
        <f t="shared" si="33"/>
        <v>-3.2182562965612931</v>
      </c>
      <c r="J177" s="8">
        <f t="shared" si="34"/>
        <v>29.254948114798687</v>
      </c>
    </row>
    <row r="178" spans="1:10" x14ac:dyDescent="0.2">
      <c r="A178" s="8">
        <f t="shared" si="35"/>
        <v>13.416666666666693</v>
      </c>
      <c r="B178" s="9">
        <f t="shared" si="27"/>
        <v>-93.448989236378154</v>
      </c>
      <c r="C178" s="9">
        <f t="shared" si="28"/>
        <v>743.79353776379116</v>
      </c>
      <c r="D178" s="48">
        <f t="shared" si="26"/>
        <v>-93.448989236378154</v>
      </c>
      <c r="E178" s="8">
        <f t="shared" si="29"/>
        <v>1.6901460820988465</v>
      </c>
      <c r="F178" s="32">
        <f t="shared" si="31"/>
        <v>-2.292066147686082E-4</v>
      </c>
      <c r="G178" s="20">
        <f t="shared" si="30"/>
        <v>-0.22920661476860818</v>
      </c>
      <c r="H178" s="1">
        <f t="shared" si="32"/>
        <v>4.3014539669561997E-6</v>
      </c>
      <c r="I178" s="8">
        <f t="shared" si="33"/>
        <v>-3.1821645839413577</v>
      </c>
      <c r="J178" s="8">
        <f t="shared" si="34"/>
        <v>29.430789354652859</v>
      </c>
    </row>
    <row r="179" spans="1:10" x14ac:dyDescent="0.2">
      <c r="A179" s="8">
        <f t="shared" si="35"/>
        <v>13.500000000000027</v>
      </c>
      <c r="B179" s="9">
        <f t="shared" si="27"/>
        <v>-94.39793042665724</v>
      </c>
      <c r="C179" s="9">
        <f t="shared" si="28"/>
        <v>752.64928022607603</v>
      </c>
      <c r="D179" s="48">
        <f t="shared" si="26"/>
        <v>-94.39793042665724</v>
      </c>
      <c r="E179" s="8">
        <f t="shared" si="29"/>
        <v>1.7698001900334954</v>
      </c>
      <c r="F179" s="32">
        <f t="shared" si="31"/>
        <v>-2.3015247074236771E-4</v>
      </c>
      <c r="G179" s="20">
        <f t="shared" si="30"/>
        <v>-0.23015247074236772</v>
      </c>
      <c r="H179" s="1">
        <f t="shared" si="32"/>
        <v>4.5041121626355971E-6</v>
      </c>
      <c r="I179" s="8">
        <f t="shared" si="33"/>
        <v>-3.1440720153966311</v>
      </c>
      <c r="J179" s="8">
        <f t="shared" si="34"/>
        <v>29.607485534556968</v>
      </c>
    </row>
    <row r="180" spans="1:10" x14ac:dyDescent="0.2">
      <c r="A180" s="8">
        <f t="shared" si="35"/>
        <v>13.583333333333361</v>
      </c>
      <c r="B180" s="9">
        <f t="shared" si="27"/>
        <v>-95.335139040038968</v>
      </c>
      <c r="C180" s="9">
        <f t="shared" si="28"/>
        <v>761.55816004953715</v>
      </c>
      <c r="D180" s="48">
        <f t="shared" si="26"/>
        <v>-95.335139040038968</v>
      </c>
      <c r="E180" s="8">
        <f t="shared" si="29"/>
        <v>1.8499322487577621</v>
      </c>
      <c r="F180" s="32">
        <f t="shared" si="31"/>
        <v>-2.3110767714435183E-4</v>
      </c>
      <c r="G180" s="20">
        <f t="shared" si="30"/>
        <v>-0.23110767714435185</v>
      </c>
      <c r="H180" s="1">
        <f t="shared" si="32"/>
        <v>4.7079775894724186E-6</v>
      </c>
      <c r="I180" s="8">
        <f t="shared" si="33"/>
        <v>-3.1039454214283069</v>
      </c>
      <c r="J180" s="8">
        <f t="shared" si="34"/>
        <v>29.78503758512969</v>
      </c>
    </row>
    <row r="181" spans="1:10" x14ac:dyDescent="0.2">
      <c r="A181" s="8">
        <f t="shared" si="35"/>
        <v>13.666666666666694</v>
      </c>
      <c r="B181" s="9">
        <f t="shared" si="27"/>
        <v>-96.259999838244212</v>
      </c>
      <c r="C181" s="9">
        <f t="shared" si="28"/>
        <v>770.52043408676047</v>
      </c>
      <c r="D181" s="48">
        <f t="shared" si="26"/>
        <v>-96.259999838244212</v>
      </c>
      <c r="E181" s="8">
        <f t="shared" si="29"/>
        <v>1.9305445685650724</v>
      </c>
      <c r="F181" s="32">
        <f t="shared" si="31"/>
        <v>-2.3207233981391851E-4</v>
      </c>
      <c r="G181" s="20">
        <f t="shared" si="30"/>
        <v>-0.2320723398139185</v>
      </c>
      <c r="H181" s="1">
        <f t="shared" si="32"/>
        <v>4.9130555647312823E-6</v>
      </c>
      <c r="I181" s="8">
        <f t="shared" si="33"/>
        <v>-3.0617512361103536</v>
      </c>
      <c r="J181" s="8">
        <f t="shared" si="34"/>
        <v>29.963446063901458</v>
      </c>
    </row>
    <row r="182" spans="1:10" x14ac:dyDescent="0.2">
      <c r="A182" s="8">
        <f t="shared" si="35"/>
        <v>13.750000000000028</v>
      </c>
      <c r="B182" s="9">
        <f t="shared" si="27"/>
        <v>-97.171887453391264</v>
      </c>
      <c r="C182" s="9">
        <f t="shared" si="28"/>
        <v>779.53635929997449</v>
      </c>
      <c r="D182" s="48">
        <f t="shared" si="26"/>
        <v>-97.171887453391264</v>
      </c>
      <c r="E182" s="8">
        <f t="shared" si="29"/>
        <v>2.011639460735049</v>
      </c>
      <c r="F182" s="32">
        <f t="shared" si="31"/>
        <v>-2.3304656589721742E-4</v>
      </c>
      <c r="G182" s="20">
        <f t="shared" si="30"/>
        <v>-0.23304656589721742</v>
      </c>
      <c r="H182" s="1">
        <f t="shared" si="32"/>
        <v>5.1193513917202279E-6</v>
      </c>
      <c r="I182" s="8">
        <f t="shared" si="33"/>
        <v>-3.0174554945703562</v>
      </c>
      <c r="J182" s="8">
        <f t="shared" si="34"/>
        <v>30.14271114284638</v>
      </c>
    </row>
    <row r="183" spans="1:10" x14ac:dyDescent="0.2">
      <c r="A183" s="8">
        <f t="shared" si="35"/>
        <v>13.833333333333362</v>
      </c>
      <c r="B183" s="9">
        <f t="shared" si="27"/>
        <v>-98.070166267957589</v>
      </c>
      <c r="C183" s="9">
        <f t="shared" si="28"/>
        <v>788.60619264349896</v>
      </c>
      <c r="D183" s="48">
        <f t="shared" si="26"/>
        <v>-98.070166267957589</v>
      </c>
      <c r="E183" s="8">
        <f t="shared" si="29"/>
        <v>2.0932192364761764</v>
      </c>
      <c r="F183" s="32">
        <f t="shared" si="31"/>
        <v>-2.3403046385282795E-4</v>
      </c>
      <c r="G183" s="20">
        <f t="shared" si="30"/>
        <v>-0.23403046385282797</v>
      </c>
      <c r="H183" s="1">
        <f t="shared" si="32"/>
        <v>5.3268703567526559E-6</v>
      </c>
      <c r="I183" s="8">
        <f t="shared" si="33"/>
        <v>-2.9710238306205241</v>
      </c>
      <c r="J183" s="8">
        <f t="shared" si="34"/>
        <v>30.322832595635507</v>
      </c>
    </row>
    <row r="184" spans="1:10" x14ac:dyDescent="0.2">
      <c r="A184" s="8">
        <f t="shared" si="35"/>
        <v>13.916666666666696</v>
      </c>
      <c r="B184" s="9">
        <f t="shared" si="27"/>
        <v>-98.954190294047862</v>
      </c>
      <c r="C184" s="9">
        <f t="shared" si="28"/>
        <v>797.73019094227061</v>
      </c>
      <c r="D184" s="48">
        <f t="shared" si="26"/>
        <v>-98.954190294047862</v>
      </c>
      <c r="E184" s="8">
        <f t="shared" si="29"/>
        <v>2.1752862058331872</v>
      </c>
      <c r="F184" s="32">
        <f t="shared" si="31"/>
        <v>-2.3502414345693111E-4</v>
      </c>
      <c r="G184" s="20">
        <f t="shared" si="30"/>
        <v>-0.23502414345693112</v>
      </c>
      <c r="H184" s="1">
        <f t="shared" si="32"/>
        <v>5.5356177260148266E-6</v>
      </c>
      <c r="I184" s="8">
        <f t="shared" si="33"/>
        <v>-2.9224214745477184</v>
      </c>
      <c r="J184" s="8">
        <f t="shared" si="34"/>
        <v>30.503809784607448</v>
      </c>
    </row>
    <row r="185" spans="1:10" x14ac:dyDescent="0.2">
      <c r="A185" s="8">
        <f t="shared" si="35"/>
        <v>14.00000000000003</v>
      </c>
      <c r="B185" s="9">
        <f t="shared" si="27"/>
        <v>-99.823303052028692</v>
      </c>
      <c r="C185" s="9">
        <f t="shared" si="28"/>
        <v>806.90861076649082</v>
      </c>
      <c r="D185" s="48">
        <f t="shared" si="26"/>
        <v>-99.823303052028692</v>
      </c>
      <c r="E185" s="8">
        <f t="shared" si="29"/>
        <v>2.2578426765595645</v>
      </c>
      <c r="F185" s="32">
        <f t="shared" si="31"/>
        <v>-2.3602771580798017E-4</v>
      </c>
      <c r="G185" s="20">
        <f t="shared" si="30"/>
        <v>-0.23602771580798015</v>
      </c>
      <c r="H185" s="1">
        <f t="shared" si="32"/>
        <v>5.7455987423400596E-6</v>
      </c>
      <c r="I185" s="8">
        <f t="shared" si="33"/>
        <v>-2.8716132510719632</v>
      </c>
      <c r="J185" s="8">
        <f t="shared" si="34"/>
        <v>30.685641647452417</v>
      </c>
    </row>
    <row r="186" spans="1:10" x14ac:dyDescent="0.2">
      <c r="A186" s="8">
        <f t="shared" si="35"/>
        <v>14.083333333333364</v>
      </c>
      <c r="B186" s="9">
        <f t="shared" si="27"/>
        <v>-100.67683744857466</v>
      </c>
      <c r="C186" s="9">
        <f t="shared" si="28"/>
        <v>816.14170830216437</v>
      </c>
      <c r="D186" s="48">
        <f t="shared" si="26"/>
        <v>-100.67683744857466</v>
      </c>
      <c r="E186" s="8">
        <f t="shared" si="29"/>
        <v>2.340890952953087</v>
      </c>
      <c r="F186" s="32">
        <f t="shared" si="31"/>
        <v>-2.3704129333085254E-4</v>
      </c>
      <c r="G186" s="20">
        <f t="shared" si="30"/>
        <v>-0.23704129333085255</v>
      </c>
      <c r="H186" s="1">
        <f t="shared" si="32"/>
        <v>5.9568186218844523E-6</v>
      </c>
      <c r="I186" s="8">
        <f t="shared" si="33"/>
        <v>-2.8185635774830757</v>
      </c>
      <c r="J186" s="8">
        <f t="shared" si="34"/>
        <v>30.868326683605893</v>
      </c>
    </row>
    <row r="187" spans="1:10" x14ac:dyDescent="0.2">
      <c r="A187" s="8">
        <f t="shared" si="35"/>
        <v>14.166666666666698</v>
      </c>
      <c r="B187" s="9">
        <f t="shared" si="27"/>
        <v>-101.51411565418454</v>
      </c>
      <c r="C187" s="9">
        <f t="shared" si="28"/>
        <v>825.42973921755879</v>
      </c>
      <c r="D187" s="48">
        <f t="shared" si="26"/>
        <v>-101.51411565418454</v>
      </c>
      <c r="E187" s="8">
        <f t="shared" si="29"/>
        <v>2.4244333346546769</v>
      </c>
      <c r="F187" s="32">
        <f t="shared" si="31"/>
        <v>-2.3806498978044051E-4</v>
      </c>
      <c r="G187" s="20">
        <f t="shared" si="30"/>
        <v>-0.23806498978044049</v>
      </c>
      <c r="H187" s="1">
        <f t="shared" si="32"/>
        <v>6.1692825507049228E-6</v>
      </c>
      <c r="I187" s="8">
        <f t="shared" si="33"/>
        <v>-2.7632364619656187</v>
      </c>
      <c r="J187" s="8">
        <f t="shared" si="34"/>
        <v>31.051862940348098</v>
      </c>
    </row>
    <row r="188" spans="1:10" x14ac:dyDescent="0.2">
      <c r="A188" s="8">
        <f t="shared" si="35"/>
        <v>14.250000000000032</v>
      </c>
      <c r="B188" s="9">
        <f t="shared" si="27"/>
        <v>-102.3344489802253</v>
      </c>
      <c r="C188" s="9">
        <f t="shared" si="28"/>
        <v>834.77295852542659</v>
      </c>
      <c r="D188" s="48">
        <f t="shared" si="26"/>
        <v>-102.3344489802253</v>
      </c>
      <c r="E188" s="8">
        <f t="shared" si="29"/>
        <v>2.5084721154091461</v>
      </c>
      <c r="F188" s="32">
        <f t="shared" si="31"/>
        <v>-2.390989202446581E-4</v>
      </c>
      <c r="G188" s="20">
        <f t="shared" si="30"/>
        <v>-0.23909892024465809</v>
      </c>
      <c r="H188" s="1">
        <f t="shared" si="32"/>
        <v>6.3829956812361354E-6</v>
      </c>
      <c r="I188" s="8">
        <f t="shared" si="33"/>
        <v>-2.7055955021221791</v>
      </c>
      <c r="J188" s="8">
        <f t="shared" si="34"/>
        <v>31.236247998605695</v>
      </c>
    </row>
    <row r="189" spans="1:10" x14ac:dyDescent="0.2">
      <c r="A189" s="8">
        <f t="shared" si="35"/>
        <v>14.333333333333366</v>
      </c>
      <c r="B189" s="9">
        <f t="shared" si="27"/>
        <v>-103.13713775556353</v>
      </c>
      <c r="C189" s="9">
        <f t="shared" si="28"/>
        <v>844.17162044093186</v>
      </c>
      <c r="D189" s="48">
        <f t="shared" si="26"/>
        <v>-103.13713775556353</v>
      </c>
      <c r="E189" s="8">
        <f t="shared" si="29"/>
        <v>2.5930095817872929</v>
      </c>
      <c r="F189" s="32">
        <f t="shared" si="31"/>
        <v>-2.4014320114682802E-4</v>
      </c>
      <c r="G189" s="20">
        <f t="shared" si="30"/>
        <v>-0.24014320114682799</v>
      </c>
      <c r="H189" s="1">
        <f t="shared" si="32"/>
        <v>6.5979631286650863E-6</v>
      </c>
      <c r="I189" s="8">
        <f t="shared" si="33"/>
        <v>-2.6456038837061016</v>
      </c>
      <c r="J189" s="8">
        <f t="shared" si="34"/>
        <v>31.421478958452173</v>
      </c>
    </row>
    <row r="190" spans="1:10" x14ac:dyDescent="0.2">
      <c r="A190" s="8">
        <f t="shared" si="35"/>
        <v>14.4166666666667</v>
      </c>
      <c r="B190" s="9">
        <f t="shared" si="27"/>
        <v>-103.92147120285038</v>
      </c>
      <c r="C190" s="9">
        <f t="shared" si="28"/>
        <v>853.62597823517751</v>
      </c>
      <c r="D190" s="48">
        <f t="shared" si="26"/>
        <v>-103.92147120285038</v>
      </c>
      <c r="E190" s="8">
        <f t="shared" si="29"/>
        <v>2.6780480118684369</v>
      </c>
      <c r="F190" s="32">
        <f t="shared" si="31"/>
        <v>-2.4119795024741595E-4</v>
      </c>
      <c r="G190" s="20">
        <f t="shared" si="30"/>
        <v>-0.24119795024741594</v>
      </c>
      <c r="H190" s="1">
        <f t="shared" si="32"/>
        <v>6.8141899672011793E-6</v>
      </c>
      <c r="I190" s="8">
        <f t="shared" si="33"/>
        <v>-2.5832243795744603</v>
      </c>
      <c r="J190" s="8">
        <f t="shared" si="34"/>
        <v>31.60755242430351</v>
      </c>
    </row>
    <row r="191" spans="1:10" x14ac:dyDescent="0.2">
      <c r="A191" s="8">
        <f t="shared" si="35"/>
        <v>14.500000000000034</v>
      </c>
      <c r="B191" s="9">
        <f t="shared" si="27"/>
        <v>-104.68672731452533</v>
      </c>
      <c r="C191" s="9">
        <f t="shared" si="28"/>
        <v>863.13628408424722</v>
      </c>
      <c r="D191" s="48">
        <f t="shared" si="26"/>
        <v>-104.68672731452533</v>
      </c>
      <c r="E191" s="8">
        <f t="shared" si="29"/>
        <v>2.7635896738826093</v>
      </c>
      <c r="F191" s="32">
        <f t="shared" si="31"/>
        <v>-2.4226328664507635E-4</v>
      </c>
      <c r="G191" s="20">
        <f t="shared" si="30"/>
        <v>-0.24226328664507635</v>
      </c>
      <c r="H191" s="1">
        <f t="shared" si="32"/>
        <v>7.0316812262400172E-6</v>
      </c>
      <c r="I191" s="8">
        <f t="shared" si="33"/>
        <v>-2.5184193488726976</v>
      </c>
      <c r="J191" s="8">
        <f t="shared" si="34"/>
        <v>31.794464489805833</v>
      </c>
    </row>
    <row r="192" spans="1:10" x14ac:dyDescent="0.2">
      <c r="A192" s="8">
        <f t="shared" si="35"/>
        <v>14.583333333333368</v>
      </c>
      <c r="B192" s="9">
        <f t="shared" si="27"/>
        <v>-105.43217272861399</v>
      </c>
      <c r="C192" s="9">
        <f t="shared" si="28"/>
        <v>872.70278891366513</v>
      </c>
      <c r="D192" s="48">
        <f t="shared" si="26"/>
        <v>-105.43217272861399</v>
      </c>
      <c r="E192" s="8">
        <f t="shared" si="29"/>
        <v>2.8496368248115203</v>
      </c>
      <c r="F192" s="32">
        <f t="shared" si="31"/>
        <v>-2.4333933077697509E-4</v>
      </c>
      <c r="G192" s="20">
        <f t="shared" si="30"/>
        <v>-0.24333933077697509</v>
      </c>
      <c r="H192" s="1">
        <f t="shared" si="32"/>
        <v>7.2504418864188516E-6</v>
      </c>
      <c r="I192" s="8">
        <f t="shared" si="33"/>
        <v>-2.4511507364629495</v>
      </c>
      <c r="J192" s="8">
        <f t="shared" si="34"/>
        <v>31.982210722411999</v>
      </c>
    </row>
    <row r="193" spans="1:10" x14ac:dyDescent="0.2">
      <c r="A193" s="8">
        <f t="shared" si="35"/>
        <v>14.666666666666702</v>
      </c>
      <c r="B193" s="9">
        <f t="shared" si="27"/>
        <v>-106.1570626043892</v>
      </c>
      <c r="C193" s="9">
        <f t="shared" si="28"/>
        <v>882.32574223818426</v>
      </c>
      <c r="D193" s="48">
        <f t="shared" si="26"/>
        <v>-106.1570626043892</v>
      </c>
      <c r="E193" s="8">
        <f t="shared" si="29"/>
        <v>2.9361917089475225</v>
      </c>
      <c r="F193" s="32">
        <f t="shared" si="31"/>
        <v>-2.4442620441834825E-4</v>
      </c>
      <c r="G193" s="20">
        <f t="shared" si="30"/>
        <v>-0.24442620441834825</v>
      </c>
      <c r="H193" s="1">
        <f t="shared" si="32"/>
        <v>7.4704768755619352E-6</v>
      </c>
      <c r="I193" s="8">
        <f t="shared" si="33"/>
        <v>-2.3813800726078114</v>
      </c>
      <c r="J193" s="8">
        <f t="shared" si="34"/>
        <v>32.170786147644122</v>
      </c>
    </row>
    <row r="194" spans="1:10" x14ac:dyDescent="0.2">
      <c r="A194" s="8">
        <f t="shared" si="35"/>
        <v>14.750000000000036</v>
      </c>
      <c r="B194" s="9">
        <f t="shared" si="27"/>
        <v>-106.86064049797974</v>
      </c>
      <c r="C194" s="9">
        <f t="shared" si="28"/>
        <v>892.00539199680441</v>
      </c>
      <c r="D194" s="48">
        <f t="shared" si="26"/>
        <v>-106.86064049797974</v>
      </c>
      <c r="E194" s="8">
        <f t="shared" si="29"/>
        <v>3.0232565564096512</v>
      </c>
      <c r="F194" s="32">
        <f t="shared" si="31"/>
        <v>-2.4552403068126222E-4</v>
      </c>
      <c r="G194" s="20">
        <f t="shared" si="30"/>
        <v>-0.24552403068126222</v>
      </c>
      <c r="H194" s="1">
        <f t="shared" si="32"/>
        <v>7.6917910645136835E-6</v>
      </c>
      <c r="I194" s="8">
        <f t="shared" si="33"/>
        <v>-2.3090684729225046</v>
      </c>
      <c r="J194" s="8">
        <f t="shared" si="34"/>
        <v>32.360185233039303</v>
      </c>
    </row>
    <row r="195" spans="1:10" x14ac:dyDescent="0.2">
      <c r="A195" s="8">
        <f t="shared" si="35"/>
        <v>14.833333333333369</v>
      </c>
      <c r="B195" s="9">
        <f t="shared" si="27"/>
        <v>-107.54213823801004</v>
      </c>
      <c r="C195" s="9">
        <f t="shared" si="28"/>
        <v>901.7419843829216</v>
      </c>
      <c r="D195" s="48">
        <f t="shared" si="26"/>
        <v>-107.54213823801004</v>
      </c>
      <c r="E195" s="8">
        <f t="shared" si="29"/>
        <v>3.1108335816158874</v>
      </c>
      <c r="F195" s="32">
        <f t="shared" si="31"/>
        <v>-2.466329340125292E-4</v>
      </c>
      <c r="G195" s="20">
        <f t="shared" si="30"/>
        <v>-0.24663293401252923</v>
      </c>
      <c r="H195" s="1">
        <f t="shared" si="32"/>
        <v>7.9143892628577202E-6</v>
      </c>
      <c r="I195" s="8">
        <f t="shared" si="33"/>
        <v>-2.2341766386081758</v>
      </c>
      <c r="J195" s="8">
        <f t="shared" si="34"/>
        <v>32.550401871775946</v>
      </c>
    </row>
    <row r="196" spans="1:10" x14ac:dyDescent="0.2">
      <c r="A196" s="8">
        <f t="shared" si="35"/>
        <v>14.916666666666703</v>
      </c>
      <c r="B196" s="9">
        <f t="shared" si="27"/>
        <v>-108.20077580134343</v>
      </c>
      <c r="C196" s="9">
        <f t="shared" si="28"/>
        <v>911.53576366952416</v>
      </c>
      <c r="D196" s="48">
        <f t="shared" si="26"/>
        <v>-108.20077580134343</v>
      </c>
      <c r="E196" s="8">
        <f t="shared" si="29"/>
        <v>3.1989249817108596</v>
      </c>
      <c r="F196" s="32">
        <f t="shared" si="31"/>
        <v>-2.4775304019074133E-4</v>
      </c>
      <c r="G196" s="20">
        <f t="shared" si="30"/>
        <v>-0.24775304019074135</v>
      </c>
      <c r="H196" s="1">
        <f t="shared" si="32"/>
        <v>8.1382762145200935E-6</v>
      </c>
      <c r="I196" s="8">
        <f t="shared" si="33"/>
        <v>-2.1566648569794893</v>
      </c>
      <c r="J196" s="8">
        <f t="shared" si="34"/>
        <v>32.741429365978362</v>
      </c>
    </row>
    <row r="197" spans="1:10" x14ac:dyDescent="0.2">
      <c r="A197" s="8">
        <f t="shared" si="35"/>
        <v>15.000000000000037</v>
      </c>
      <c r="B197" s="9">
        <f t="shared" si="27"/>
        <v>-108.8357611890417</v>
      </c>
      <c r="C197" s="9">
        <f t="shared" si="28"/>
        <v>921.3869720293319</v>
      </c>
      <c r="D197" s="48">
        <f t="shared" si="26"/>
        <v>-108.8357611890417</v>
      </c>
      <c r="E197" s="8">
        <f t="shared" si="29"/>
        <v>3.2875329349480618</v>
      </c>
      <c r="F197" s="32">
        <f t="shared" si="31"/>
        <v>-2.4888447632237591E-4</v>
      </c>
      <c r="G197" s="20">
        <f t="shared" si="30"/>
        <v>-0.2488844763223759</v>
      </c>
      <c r="H197" s="1">
        <f t="shared" si="32"/>
        <v>8.3634565932546292E-6</v>
      </c>
      <c r="I197" s="8">
        <f t="shared" si="33"/>
        <v>-2.0764930023005945</v>
      </c>
      <c r="J197" s="8">
        <f t="shared" si="34"/>
        <v>32.933260409697418</v>
      </c>
    </row>
    <row r="198" spans="1:10" x14ac:dyDescent="0.2">
      <c r="A198" s="8">
        <f t="shared" si="35"/>
        <v>15.083333333333371</v>
      </c>
      <c r="B198" s="9">
        <f t="shared" si="27"/>
        <v>-109.4462903026152</v>
      </c>
      <c r="C198" s="9">
        <f t="shared" si="28"/>
        <v>931.29584934977242</v>
      </c>
      <c r="D198" s="48">
        <f t="shared" si="26"/>
        <v>-109.4462903026152</v>
      </c>
      <c r="E198" s="8">
        <f t="shared" si="29"/>
        <v>3.376659599025635</v>
      </c>
      <c r="F198" s="32">
        <f t="shared" si="31"/>
        <v>-2.5002737083692914E-4</v>
      </c>
      <c r="G198" s="20">
        <f t="shared" si="30"/>
        <v>-0.25002737083692916</v>
      </c>
      <c r="H198" s="1">
        <f t="shared" si="32"/>
        <v>8.589934998008266E-6</v>
      </c>
      <c r="I198" s="8">
        <f t="shared" si="33"/>
        <v>-1.9936205369431974</v>
      </c>
      <c r="J198" s="8">
        <f t="shared" si="34"/>
        <v>33.125887071565401</v>
      </c>
    </row>
    <row r="199" spans="1:10" x14ac:dyDescent="0.2">
      <c r="A199" s="8">
        <f t="shared" si="35"/>
        <v>15.166666666666705</v>
      </c>
      <c r="B199" s="9">
        <f t="shared" si="27"/>
        <v>-110.03154682067414</v>
      </c>
      <c r="C199" s="9">
        <f t="shared" si="28"/>
        <v>941.2626330427172</v>
      </c>
      <c r="D199" s="48">
        <f t="shared" si="26"/>
        <v>-110.03154682067414</v>
      </c>
      <c r="E199" s="8">
        <f t="shared" si="29"/>
        <v>3.4663071093750153</v>
      </c>
      <c r="F199" s="32">
        <f t="shared" si="31"/>
        <v>-2.5118185348102962E-4</v>
      </c>
      <c r="G199" s="20">
        <f t="shared" si="30"/>
        <v>-0.25118185348102962</v>
      </c>
      <c r="H199" s="1">
        <f t="shared" si="32"/>
        <v>8.8177159481650267E-6</v>
      </c>
      <c r="I199" s="8">
        <f t="shared" si="33"/>
        <v>-1.9080065128815846</v>
      </c>
      <c r="J199" s="8">
        <f t="shared" si="34"/>
        <v>33.319300777123466</v>
      </c>
    </row>
    <row r="200" spans="1:10" x14ac:dyDescent="0.2">
      <c r="A200" s="8">
        <f t="shared" si="35"/>
        <v>15.250000000000039</v>
      </c>
      <c r="B200" s="9">
        <f t="shared" si="27"/>
        <v>-110.59070207608076</v>
      </c>
      <c r="C200" s="9">
        <f t="shared" si="28"/>
        <v>951.28755784885288</v>
      </c>
      <c r="D200" s="48">
        <f t="shared" si="26"/>
        <v>-110.59070207608076</v>
      </c>
      <c r="E200" s="8">
        <f t="shared" si="29"/>
        <v>3.5564775774013224</v>
      </c>
      <c r="F200" s="32">
        <f t="shared" si="31"/>
        <v>-2.52348055311485E-4</v>
      </c>
      <c r="G200" s="20">
        <f t="shared" si="30"/>
        <v>-0.25234805531148496</v>
      </c>
      <c r="H200" s="1">
        <f t="shared" si="32"/>
        <v>9.0468038786660172E-6</v>
      </c>
      <c r="I200" s="8">
        <f t="shared" si="33"/>
        <v>-1.8196095735393669</v>
      </c>
      <c r="J200" s="8">
        <f t="shared" si="34"/>
        <v>33.513492290820182</v>
      </c>
    </row>
    <row r="201" spans="1:10" x14ac:dyDescent="0.2">
      <c r="A201" s="8">
        <f t="shared" si="35"/>
        <v>15.333333333333373</v>
      </c>
      <c r="B201" s="9">
        <f t="shared" si="27"/>
        <v>-111.12291493370994</v>
      </c>
      <c r="C201" s="9">
        <f t="shared" si="28"/>
        <v>961.37085563660958</v>
      </c>
      <c r="D201" s="48">
        <f t="shared" si="26"/>
        <v>-111.12291493370994</v>
      </c>
      <c r="E201" s="8">
        <f t="shared" si="29"/>
        <v>3.6471730886748013</v>
      </c>
      <c r="F201" s="32">
        <f t="shared" si="31"/>
        <v>-2.5352610868721066E-4</v>
      </c>
      <c r="G201" s="20">
        <f t="shared" si="30"/>
        <v>-0.25352610868721065</v>
      </c>
      <c r="H201" s="1">
        <f t="shared" si="32"/>
        <v>9.2772031350042088E-6</v>
      </c>
      <c r="I201" s="8">
        <f t="shared" si="33"/>
        <v>-1.7283879560033455</v>
      </c>
      <c r="J201" s="8">
        <f t="shared" si="34"/>
        <v>33.708451697680268</v>
      </c>
    </row>
    <row r="202" spans="1:10" x14ac:dyDescent="0.2">
      <c r="A202" s="8">
        <f t="shared" si="35"/>
        <v>15.416666666666707</v>
      </c>
      <c r="B202" s="9">
        <f t="shared" si="27"/>
        <v>-111.62733166893156</v>
      </c>
      <c r="C202" s="9">
        <f t="shared" si="28"/>
        <v>971.51275519554213</v>
      </c>
      <c r="D202" s="48">
        <f t="shared" si="26"/>
        <v>-111.62733166893156</v>
      </c>
      <c r="E202" s="8">
        <f t="shared" si="29"/>
        <v>3.7383957010723567</v>
      </c>
      <c r="F202" s="32">
        <f t="shared" si="31"/>
        <v>-2.5471614725998789E-4</v>
      </c>
      <c r="G202" s="20">
        <f t="shared" si="30"/>
        <v>-0.25471614725998787</v>
      </c>
      <c r="H202" s="1">
        <f t="shared" si="32"/>
        <v>9.5089179680918765E-6</v>
      </c>
      <c r="I202" s="8">
        <f t="shared" si="33"/>
        <v>-1.6342994936203183</v>
      </c>
      <c r="J202" s="8">
        <f t="shared" si="34"/>
        <v>33.904168384642603</v>
      </c>
    </row>
    <row r="203" spans="1:10" x14ac:dyDescent="0.2">
      <c r="A203" s="8">
        <f t="shared" si="35"/>
        <v>15.500000000000041</v>
      </c>
      <c r="B203" s="9">
        <f t="shared" si="27"/>
        <v>-112.10308584692892</v>
      </c>
      <c r="C203" s="9">
        <f t="shared" si="28"/>
        <v>981.71348202406045</v>
      </c>
      <c r="D203" s="48">
        <f t="shared" si="26"/>
        <v>-112.10308584692892</v>
      </c>
      <c r="E203" s="8">
        <f t="shared" si="29"/>
        <v>3.8301474428682702</v>
      </c>
      <c r="F203" s="32">
        <f t="shared" si="31"/>
        <v>-2.5591830596400061E-4</v>
      </c>
      <c r="G203" s="20">
        <f t="shared" si="30"/>
        <v>-0.25591830596400061</v>
      </c>
      <c r="H203" s="1">
        <f t="shared" si="32"/>
        <v>9.7419525289988566E-6</v>
      </c>
      <c r="I203" s="8">
        <f t="shared" si="33"/>
        <v>-1.5373016189930269</v>
      </c>
      <c r="J203" s="8">
        <f t="shared" si="34"/>
        <v>34.100631021567153</v>
      </c>
    </row>
    <row r="204" spans="1:10" x14ac:dyDescent="0.2">
      <c r="A204" s="8">
        <f t="shared" si="35"/>
        <v>15.583333333333375</v>
      </c>
      <c r="B204" s="9">
        <f t="shared" si="27"/>
        <v>-112.54929820298268</v>
      </c>
      <c r="C204" s="9">
        <f t="shared" si="28"/>
        <v>991.97325811141252</v>
      </c>
      <c r="D204" s="48">
        <f t="shared" si="26"/>
        <v>-112.54929820298268</v>
      </c>
      <c r="E204" s="8">
        <f t="shared" si="29"/>
        <v>3.9224303107732177</v>
      </c>
      <c r="F204" s="32">
        <f t="shared" si="31"/>
        <v>-2.5713272100409305E-4</v>
      </c>
      <c r="G204" s="20">
        <f t="shared" si="30"/>
        <v>-0.25713272100409307</v>
      </c>
      <c r="H204" s="1">
        <f t="shared" si="32"/>
        <v>9.9763108635598733E-6</v>
      </c>
      <c r="I204" s="8">
        <f t="shared" si="33"/>
        <v>-1.4373513673918836</v>
      </c>
      <c r="J204" s="8">
        <f t="shared" si="34"/>
        <v>34.297827541910742</v>
      </c>
    </row>
    <row r="205" spans="1:10" x14ac:dyDescent="0.2">
      <c r="A205" s="8">
        <f t="shared" si="35"/>
        <v>15.666666666666709</v>
      </c>
      <c r="B205" s="9">
        <f t="shared" si="27"/>
        <v>-112.9650765238386</v>
      </c>
      <c r="C205" s="9">
        <f t="shared" si="28"/>
        <v>1002.2923017138204</v>
      </c>
      <c r="D205" s="48">
        <f t="shared" si="26"/>
        <v>-112.9650765238386</v>
      </c>
      <c r="E205" s="8">
        <f t="shared" si="29"/>
        <v>4.0152462679206975</v>
      </c>
      <c r="F205" s="32">
        <f t="shared" si="31"/>
        <v>-2.5835952984269164E-4</v>
      </c>
      <c r="G205" s="20">
        <f t="shared" si="30"/>
        <v>-0.25835952984269162</v>
      </c>
      <c r="H205" s="1">
        <f t="shared" si="32"/>
        <v>1.0211996906849117E-5</v>
      </c>
      <c r="I205" s="8">
        <f t="shared" si="33"/>
        <v>-1.3344053805996481</v>
      </c>
      <c r="J205" s="8">
        <f t="shared" si="34"/>
        <v>34.495745123071949</v>
      </c>
    </row>
    <row r="206" spans="1:10" x14ac:dyDescent="0.2">
      <c r="A206" s="8">
        <f t="shared" si="35"/>
        <v>15.750000000000043</v>
      </c>
      <c r="B206" s="9">
        <f t="shared" si="27"/>
        <v>-113.34951553029944</v>
      </c>
      <c r="C206" s="9">
        <f t="shared" si="28"/>
        <v>1012.6708271246672</v>
      </c>
      <c r="D206" s="48">
        <f t="shared" si="26"/>
        <v>-113.34951553029944</v>
      </c>
      <c r="E206" s="8">
        <f t="shared" si="29"/>
        <v>4.1085972417999441</v>
      </c>
      <c r="F206" s="32">
        <f t="shared" si="31"/>
        <v>-2.5959887118533252E-4</v>
      </c>
      <c r="G206" s="20">
        <f t="shared" si="30"/>
        <v>-0.25959887118533254</v>
      </c>
      <c r="H206" s="1">
        <f t="shared" si="32"/>
        <v>1.0449014477520265E-5</v>
      </c>
      <c r="I206" s="8">
        <f t="shared" si="33"/>
        <v>-1.2284199112064087</v>
      </c>
      <c r="J206" s="8">
        <f t="shared" si="34"/>
        <v>34.694370166405797</v>
      </c>
    </row>
    <row r="207" spans="1:10" x14ac:dyDescent="0.2">
      <c r="A207" s="8">
        <f t="shared" si="35"/>
        <v>15.833333333333377</v>
      </c>
      <c r="B207" s="9">
        <f t="shared" si="27"/>
        <v>-113.70169676117278</v>
      </c>
      <c r="C207" s="9">
        <f t="shared" si="28"/>
        <v>1023.1090444386488</v>
      </c>
      <c r="D207" s="48">
        <f t="shared" si="26"/>
        <v>-113.70169676117278</v>
      </c>
      <c r="E207" s="8">
        <f t="shared" si="29"/>
        <v>4.2024851221345632</v>
      </c>
      <c r="F207" s="32">
        <f t="shared" si="31"/>
        <v>-2.6085088496473368E-4</v>
      </c>
      <c r="G207" s="20">
        <f t="shared" si="30"/>
        <v>-0.26085088496473369</v>
      </c>
      <c r="H207" s="1">
        <f t="shared" si="32"/>
        <v>1.068736727201056E-5</v>
      </c>
      <c r="I207" s="8">
        <f t="shared" si="33"/>
        <v>-1.1193508273731112</v>
      </c>
      <c r="J207" s="8">
        <f t="shared" si="34"/>
        <v>34.893688276909451</v>
      </c>
    </row>
    <row r="208" spans="1:10" x14ac:dyDescent="0.2">
      <c r="A208" s="8">
        <f t="shared" si="35"/>
        <v>15.91666666666671</v>
      </c>
      <c r="B208" s="9">
        <f t="shared" si="27"/>
        <v>-114.02068845872074</v>
      </c>
      <c r="C208" s="9">
        <f t="shared" si="28"/>
        <v>1033.6071593097688</v>
      </c>
      <c r="D208" s="48">
        <f t="shared" si="26"/>
        <v>-114.02068845872074</v>
      </c>
      <c r="E208" s="8">
        <f t="shared" si="29"/>
        <v>4.2969117587057886</v>
      </c>
      <c r="F208" s="32">
        <f t="shared" si="31"/>
        <v>-2.6211571232334922E-4</v>
      </c>
      <c r="G208" s="20">
        <f t="shared" si="30"/>
        <v>-0.26211571232334924</v>
      </c>
      <c r="H208" s="1">
        <f t="shared" si="32"/>
        <v>1.0927058858606732E-5</v>
      </c>
      <c r="I208" s="8">
        <f t="shared" si="33"/>
        <v>-1.0071536180816878</v>
      </c>
      <c r="J208" s="8">
        <f t="shared" si="34"/>
        <v>35.093684242580387</v>
      </c>
    </row>
    <row r="209" spans="1:10" x14ac:dyDescent="0.2">
      <c r="A209" s="8">
        <f t="shared" si="35"/>
        <v>16.000000000000043</v>
      </c>
      <c r="B209" s="9">
        <f t="shared" si="27"/>
        <v>-114.30554545576364</v>
      </c>
      <c r="C209" s="9">
        <f t="shared" si="28"/>
        <v>1044.1653727031041</v>
      </c>
      <c r="D209" s="48">
        <f t="shared" ref="D209:D272" si="36">B209</f>
        <v>-114.30554545576364</v>
      </c>
      <c r="E209" s="8">
        <f t="shared" si="29"/>
        <v>4.3918789591196994</v>
      </c>
      <c r="F209" s="32">
        <f t="shared" si="31"/>
        <v>-2.633934955943396E-4</v>
      </c>
      <c r="G209" s="20">
        <f t="shared" si="30"/>
        <v>-0.26339349559433961</v>
      </c>
      <c r="H209" s="1">
        <f t="shared" si="32"/>
        <v>1.1168092671371684E-5</v>
      </c>
      <c r="I209" s="8">
        <f t="shared" si="33"/>
        <v>-0.89178339889098623</v>
      </c>
      <c r="J209" s="8">
        <f t="shared" si="34"/>
        <v>35.294342013449118</v>
      </c>
    </row>
    <row r="210" spans="1:10" x14ac:dyDescent="0.2">
      <c r="A210" s="8">
        <f t="shared" si="35"/>
        <v>16.083333333333375</v>
      </c>
      <c r="B210" s="9">
        <f t="shared" ref="B210:B273" si="37">B209+((I209+dp_dy*(1+EXP(-(ABS(E209)-displ)/9*sharpness))^(-alpha)/(H209*rho))/H209*SIN(H209*time_step*3600)-J209/H209*COS(H209*time_step*3600)-dp_dy*(1+EXP(-(ABS(E209)-displ)/9*sharpness))^(-alpha)*time_step*3600/(H209*rho)+J209/H209)/1000</f>
        <v>-114.55530906458483</v>
      </c>
      <c r="C210" s="9">
        <f t="shared" ref="C210:C273" si="38">C209+((I209+dp_dy*(1+EXP(-(ABS(E209)-displ)/9*sharpness))^(-alpha)/(H209*rho))/H209*COS(H209*time_step*3600)+J209/H209*SIN(H209*time_step*3600)-(I209+dp_dy*(1+EXP(-(ABS(E209)-displ)/9*sharpness))^(-alpha)/(H209*rho))/H209)/1000</f>
        <v>1054.7838806402196</v>
      </c>
      <c r="D210" s="48">
        <f t="shared" si="36"/>
        <v>-114.55530906458483</v>
      </c>
      <c r="E210" s="8">
        <f t="shared" ref="E210:E273" si="39">360*(init_km_from_eq+C210)/(2*PI()*6.37*10^3)</f>
        <v>4.4873884865173261</v>
      </c>
      <c r="F210" s="32">
        <f t="shared" si="31"/>
        <v>-2.646843782808924E-4</v>
      </c>
      <c r="G210" s="20">
        <f t="shared" ref="G210:G273" si="40">F210*10^5/100</f>
        <v>-0.26468437828089242</v>
      </c>
      <c r="H210" s="1">
        <f t="shared" si="32"/>
        <v>1.1410472003929884E-5</v>
      </c>
      <c r="I210" s="8">
        <f t="shared" si="33"/>
        <v>-0.7731949182175839</v>
      </c>
      <c r="J210" s="8">
        <f t="shared" si="34"/>
        <v>35.495644680289033</v>
      </c>
    </row>
    <row r="211" spans="1:10" x14ac:dyDescent="0.2">
      <c r="A211" s="8">
        <f t="shared" si="35"/>
        <v>16.166666666666707</v>
      </c>
      <c r="B211" s="9">
        <f t="shared" si="37"/>
        <v>-114.76900696780025</v>
      </c>
      <c r="C211" s="9">
        <f t="shared" si="38"/>
        <v>1065.4628739381626</v>
      </c>
      <c r="D211" s="48">
        <f t="shared" si="36"/>
        <v>-114.76900696780025</v>
      </c>
      <c r="E211" s="8">
        <f t="shared" si="39"/>
        <v>4.5834420572270007</v>
      </c>
      <c r="F211" s="32">
        <f t="shared" ref="F211:F274" si="41">dp_dy*(1+EXP(-(ABS(E210)-displ)/9*sharpness))^(-alpha)</f>
        <v>-2.659885050338241E-4</v>
      </c>
      <c r="G211" s="20">
        <f t="shared" si="40"/>
        <v>-0.2659885050338241</v>
      </c>
      <c r="H211" s="1">
        <f t="shared" ref="H211:H274" si="42">2*7.292*10^(-5)*SIN(E211*PI()/180)</f>
        <v>1.1654200003110506E-5</v>
      </c>
      <c r="I211" s="8">
        <f t="shared" si="33"/>
        <v>-0.65134256416124714</v>
      </c>
      <c r="J211" s="8">
        <f t="shared" si="34"/>
        <v>35.697574453006339</v>
      </c>
    </row>
    <row r="212" spans="1:10" x14ac:dyDescent="0.2">
      <c r="A212" s="8">
        <f t="shared" si="35"/>
        <v>16.250000000000039</v>
      </c>
      <c r="B212" s="9">
        <f t="shared" si="37"/>
        <v>-114.9456531113666</v>
      </c>
      <c r="C212" s="9">
        <f t="shared" si="38"/>
        <v>1076.2025379419129</v>
      </c>
      <c r="D212" s="48">
        <f t="shared" si="36"/>
        <v>-114.9456531113666</v>
      </c>
      <c r="E212" s="8">
        <f t="shared" si="39"/>
        <v>4.6800413383578432</v>
      </c>
      <c r="F212" s="32">
        <f t="shared" si="41"/>
        <v>-2.6730602162739289E-4</v>
      </c>
      <c r="G212" s="20">
        <f t="shared" si="40"/>
        <v>-0.26730602162739286</v>
      </c>
      <c r="H212" s="1">
        <f t="shared" si="42"/>
        <v>1.18992796624462E-5</v>
      </c>
      <c r="I212" s="8">
        <f t="shared" si="33"/>
        <v>-0.52618037189534306</v>
      </c>
      <c r="J212" s="8">
        <f t="shared" si="34"/>
        <v>35.900112638713786</v>
      </c>
    </row>
    <row r="213" spans="1:10" x14ac:dyDescent="0.2">
      <c r="A213" s="8">
        <f t="shared" si="35"/>
        <v>16.333333333333371</v>
      </c>
      <c r="B213" s="9">
        <f t="shared" si="37"/>
        <v>-115.08424759988677</v>
      </c>
      <c r="C213" s="9">
        <f t="shared" si="38"/>
        <v>1087.0030522502136</v>
      </c>
      <c r="D213" s="48">
        <f t="shared" si="36"/>
        <v>-115.08424759988677</v>
      </c>
      <c r="E213" s="8">
        <f t="shared" si="39"/>
        <v>4.7771879453337123</v>
      </c>
      <c r="F213" s="32">
        <f t="shared" si="41"/>
        <v>-2.6863707493324761E-4</v>
      </c>
      <c r="G213" s="20">
        <f t="shared" si="40"/>
        <v>-0.26863707493324762</v>
      </c>
      <c r="H213" s="1">
        <f t="shared" si="42"/>
        <v>1.2145713815526578E-5</v>
      </c>
      <c r="I213" s="8">
        <f t="shared" si="33"/>
        <v>-0.39766203164262492</v>
      </c>
      <c r="J213" s="8">
        <f t="shared" si="34"/>
        <v>36.1032396194923</v>
      </c>
    </row>
    <row r="214" spans="1:10" x14ac:dyDescent="0.2">
      <c r="A214" s="8">
        <f t="shared" si="35"/>
        <v>16.416666666666703</v>
      </c>
      <c r="B214" s="9">
        <f t="shared" si="37"/>
        <v>-115.1837765944037</v>
      </c>
      <c r="C214" s="9">
        <f t="shared" si="38"/>
        <v>1097.8645904346897</v>
      </c>
      <c r="D214" s="48">
        <f t="shared" si="36"/>
        <v>-115.1837765944037</v>
      </c>
      <c r="E214" s="8">
        <f t="shared" si="39"/>
        <v>4.8748834393667844</v>
      </c>
      <c r="F214" s="32">
        <f t="shared" si="41"/>
        <v>-2.6998181289243878E-4</v>
      </c>
      <c r="G214" s="20">
        <f t="shared" si="40"/>
        <v>-0.26998181289243878</v>
      </c>
      <c r="H214" s="1">
        <f t="shared" si="42"/>
        <v>1.2393505129205048E-5</v>
      </c>
      <c r="I214" s="8">
        <f t="shared" si="33"/>
        <v>-0.26574089725756522</v>
      </c>
      <c r="J214" s="8">
        <f t="shared" si="34"/>
        <v>36.306934829845382</v>
      </c>
    </row>
    <row r="215" spans="1:10" x14ac:dyDescent="0.2">
      <c r="A215" s="8">
        <f t="shared" si="35"/>
        <v>16.500000000000036</v>
      </c>
      <c r="B215" s="9">
        <f t="shared" si="37"/>
        <v>-115.24321221286014</v>
      </c>
      <c r="C215" s="9">
        <f t="shared" si="38"/>
        <v>1108.7873197521471</v>
      </c>
      <c r="D215" s="48">
        <f t="shared" si="36"/>
        <v>-115.24321221286014</v>
      </c>
      <c r="E215" s="8">
        <f t="shared" si="39"/>
        <v>4.9731293248697854</v>
      </c>
      <c r="F215" s="32">
        <f t="shared" si="41"/>
        <v>-2.7134038448541634E-4</v>
      </c>
      <c r="G215" s="20">
        <f t="shared" si="40"/>
        <v>-0.27134038448541636</v>
      </c>
      <c r="H215" s="1">
        <f t="shared" si="42"/>
        <v>1.264265609665737E-5</v>
      </c>
      <c r="I215" s="8">
        <f t="shared" ref="I215:I278" si="43">(I214+dp_dy*(1+EXP(-(ABS(E214)-displ)/9*sharpness))^(-alpha)/(H214*rho))*COS(H214*time_step*3600)+J214*SIN(H214*time_step*3600)-dp_dy*(1+EXP(-(ABS(E214)-displ)/9*sharpness))^(-alpha)/(H214*rho)</f>
        <v>-0.13036999543673744</v>
      </c>
      <c r="J215" s="8">
        <f t="shared" ref="J215:J278" si="44">-(I214+dp_dy*(1+EXP(-(ABS(E214)-displ)/9*sharpness))^(-alpha)/(H214*rho))*SIN(H214*time_step*3600)+J214*COS(H214*time_step*3600)</f>
        <v>36.511176733851642</v>
      </c>
    </row>
    <row r="216" spans="1:10" x14ac:dyDescent="0.2">
      <c r="A216" s="8">
        <f t="shared" si="35"/>
        <v>16.583333333333368</v>
      </c>
      <c r="B216" s="9">
        <f t="shared" si="37"/>
        <v>-115.2615124334195</v>
      </c>
      <c r="C216" s="9">
        <f t="shared" si="38"/>
        <v>1119.77140084998</v>
      </c>
      <c r="D216" s="48">
        <f t="shared" si="36"/>
        <v>-115.2615124334195</v>
      </c>
      <c r="E216" s="8">
        <f t="shared" si="39"/>
        <v>5.0719270468062447</v>
      </c>
      <c r="F216" s="32">
        <f t="shared" si="41"/>
        <v>-2.7271293969993038E-4</v>
      </c>
      <c r="G216" s="20">
        <f t="shared" si="40"/>
        <v>-0.27271293969993038</v>
      </c>
      <c r="H216" s="1">
        <f t="shared" si="42"/>
        <v>1.28931690302912E-5</v>
      </c>
      <c r="I216" s="8">
        <f t="shared" si="43"/>
        <v>8.4979644209539629E-3</v>
      </c>
      <c r="J216" s="8">
        <f t="shared" si="44"/>
        <v>36.715942802021615</v>
      </c>
    </row>
    <row r="217" spans="1:10" x14ac:dyDescent="0.2">
      <c r="A217" s="8">
        <f t="shared" si="35"/>
        <v>16.6666666666667</v>
      </c>
      <c r="B217" s="9">
        <f t="shared" si="37"/>
        <v>-115.23762100084454</v>
      </c>
      <c r="C217" s="9">
        <f t="shared" si="38"/>
        <v>1130.816987464591</v>
      </c>
      <c r="D217" s="48">
        <f t="shared" si="36"/>
        <v>-115.23762100084454</v>
      </c>
      <c r="E217" s="8">
        <f t="shared" si="39"/>
        <v>5.1712779879778941</v>
      </c>
      <c r="F217" s="32">
        <f t="shared" si="41"/>
        <v>-2.7409962949675743E-4</v>
      </c>
      <c r="G217" s="20">
        <f t="shared" si="40"/>
        <v>-0.27409962949675742</v>
      </c>
      <c r="H217" s="1">
        <f t="shared" si="42"/>
        <v>1.3145046054505304E-5</v>
      </c>
      <c r="I217" s="8">
        <f t="shared" si="43"/>
        <v>0.15091057968185595</v>
      </c>
      <c r="J217" s="8">
        <f t="shared" si="44"/>
        <v>36.921209487865617</v>
      </c>
    </row>
    <row r="218" spans="1:10" x14ac:dyDescent="0.2">
      <c r="A218" s="8">
        <f t="shared" si="35"/>
        <v>16.750000000000032</v>
      </c>
      <c r="B218" s="9">
        <f t="shared" si="37"/>
        <v>-115.17046733614059</v>
      </c>
      <c r="C218" s="9">
        <f t="shared" si="38"/>
        <v>1141.9242261127365</v>
      </c>
      <c r="D218" s="48">
        <f t="shared" si="36"/>
        <v>-115.17046733614059</v>
      </c>
      <c r="E218" s="8">
        <f t="shared" si="39"/>
        <v>5.2711834662484334</v>
      </c>
      <c r="F218" s="32">
        <f t="shared" si="41"/>
        <v>-2.7550060577316652E-4</v>
      </c>
      <c r="G218" s="20">
        <f t="shared" si="40"/>
        <v>-0.27550060577316654</v>
      </c>
      <c r="H218" s="1">
        <f t="shared" si="42"/>
        <v>1.339828909829743E-5</v>
      </c>
      <c r="I218" s="8">
        <f t="shared" si="43"/>
        <v>0.2969157432501035</v>
      </c>
      <c r="J218" s="8">
        <f t="shared" si="44"/>
        <v>37.126952204180235</v>
      </c>
    </row>
    <row r="219" spans="1:10" x14ac:dyDescent="0.2">
      <c r="A219" s="8">
        <f t="shared" si="35"/>
        <v>16.833333333333364</v>
      </c>
      <c r="B219" s="9">
        <f t="shared" si="37"/>
        <v>-115.05896644967564</v>
      </c>
      <c r="C219" s="9">
        <f t="shared" si="38"/>
        <v>1153.093255775718</v>
      </c>
      <c r="D219" s="48">
        <f t="shared" si="36"/>
        <v>-115.05896644967564</v>
      </c>
      <c r="E219" s="8">
        <f t="shared" si="39"/>
        <v>5.3716447317029488</v>
      </c>
      <c r="F219" s="32">
        <f t="shared" si="41"/>
        <v>-2.7691602132403844E-4</v>
      </c>
      <c r="G219" s="20">
        <f t="shared" si="40"/>
        <v>-0.27691602132403842</v>
      </c>
      <c r="H219" s="1">
        <f t="shared" si="42"/>
        <v>1.3652899887719975E-5</v>
      </c>
      <c r="I219" s="8">
        <f t="shared" si="43"/>
        <v>0.44656163162219542</v>
      </c>
      <c r="J219" s="8">
        <f t="shared" si="44"/>
        <v>37.333145299061691</v>
      </c>
    </row>
    <row r="220" spans="1:10" x14ac:dyDescent="0.2">
      <c r="A220" s="8">
        <f t="shared" si="35"/>
        <v>16.916666666666696</v>
      </c>
      <c r="B220" s="9">
        <f t="shared" si="37"/>
        <v>-114.90201885798994</v>
      </c>
      <c r="C220" s="9">
        <f t="shared" si="38"/>
        <v>1164.3242075763419</v>
      </c>
      <c r="D220" s="48">
        <f t="shared" si="36"/>
        <v>-114.90201885798994</v>
      </c>
      <c r="E220" s="8">
        <f t="shared" si="39"/>
        <v>5.4726629637422901</v>
      </c>
      <c r="F220" s="32">
        <f t="shared" si="41"/>
        <v>-2.7834602980055222E-4</v>
      </c>
      <c r="G220" s="20">
        <f t="shared" si="40"/>
        <v>-0.27834602980055223</v>
      </c>
      <c r="H220" s="1">
        <f t="shared" si="42"/>
        <v>1.3908879938182843E-5</v>
      </c>
      <c r="I220" s="8">
        <f t="shared" si="43"/>
        <v>0.59989669219991981</v>
      </c>
      <c r="J220" s="8">
        <f t="shared" si="44"/>
        <v>37.539762031655201</v>
      </c>
    </row>
    <row r="221" spans="1:10" x14ac:dyDescent="0.2">
      <c r="A221" s="8">
        <f t="shared" si="35"/>
        <v>17.000000000000028</v>
      </c>
      <c r="B221" s="9">
        <f t="shared" si="37"/>
        <v>-114.6985105045317</v>
      </c>
      <c r="C221" s="9">
        <f t="shared" si="38"/>
        <v>1175.6172044485575</v>
      </c>
      <c r="D221" s="48">
        <f t="shared" si="36"/>
        <v>-114.6985105045317</v>
      </c>
      <c r="E221" s="8">
        <f t="shared" si="39"/>
        <v>5.5742392681115822</v>
      </c>
      <c r="F221" s="32">
        <f t="shared" si="41"/>
        <v>-2.7979078566634636E-4</v>
      </c>
      <c r="G221" s="20">
        <f t="shared" si="40"/>
        <v>-0.27979078566634635</v>
      </c>
      <c r="H221" s="1">
        <f t="shared" si="42"/>
        <v>1.4166230546602348E-5</v>
      </c>
      <c r="I221" s="8">
        <f t="shared" si="43"/>
        <v>0.75696962983784033</v>
      </c>
      <c r="J221" s="8">
        <f t="shared" si="44"/>
        <v>37.746774547650297</v>
      </c>
    </row>
    <row r="222" spans="1:10" x14ac:dyDescent="0.2">
      <c r="A222" s="8">
        <f t="shared" si="35"/>
        <v>17.083333333333361</v>
      </c>
      <c r="B222" s="9">
        <f t="shared" si="37"/>
        <v>-114.44731268454531</v>
      </c>
      <c r="C222" s="9">
        <f t="shared" si="38"/>
        <v>1186.9723607997139</v>
      </c>
      <c r="D222" s="48">
        <f t="shared" si="36"/>
        <v>-114.44731268454531</v>
      </c>
      <c r="E222" s="8">
        <f t="shared" si="39"/>
        <v>5.6763746738623571</v>
      </c>
      <c r="F222" s="32">
        <f t="shared" si="41"/>
        <v>-2.8125044415106389E-4</v>
      </c>
      <c r="G222" s="20">
        <f t="shared" si="40"/>
        <v>-0.28125044415106387</v>
      </c>
      <c r="H222" s="1">
        <f t="shared" si="42"/>
        <v>1.4424952783396089E-5</v>
      </c>
      <c r="I222" s="8">
        <f t="shared" si="43"/>
        <v>0.91782939260103547</v>
      </c>
      <c r="J222" s="8">
        <f t="shared" si="44"/>
        <v>37.954153854532862</v>
      </c>
    </row>
    <row r="223" spans="1:10" x14ac:dyDescent="0.2">
      <c r="A223" s="8">
        <f t="shared" si="35"/>
        <v>17.166666666666693</v>
      </c>
      <c r="B223" s="9">
        <f t="shared" si="37"/>
        <v>-114.14728197435105</v>
      </c>
      <c r="C223" s="9">
        <f t="shared" si="38"/>
        <v>1198.389782165355</v>
      </c>
      <c r="D223" s="48">
        <f t="shared" si="36"/>
        <v>-114.14728197435105</v>
      </c>
      <c r="E223" s="8">
        <f t="shared" si="39"/>
        <v>5.7790701302475567</v>
      </c>
      <c r="F223" s="32">
        <f t="shared" si="41"/>
        <v>-2.8272516120118359E-4</v>
      </c>
      <c r="G223" s="20">
        <f t="shared" si="40"/>
        <v>-0.28272516120118357</v>
      </c>
      <c r="H223" s="1">
        <f t="shared" si="42"/>
        <v>1.4685047484323042E-5</v>
      </c>
      <c r="I223" s="8">
        <f t="shared" si="43"/>
        <v>1.0825251567085417</v>
      </c>
      <c r="J223" s="8">
        <f t="shared" si="44"/>
        <v>38.161869796605629</v>
      </c>
    </row>
    <row r="224" spans="1:10" x14ac:dyDescent="0.2">
      <c r="A224" s="8">
        <f t="shared" si="35"/>
        <v>17.250000000000025</v>
      </c>
      <c r="B224" s="9">
        <f t="shared" si="37"/>
        <v>-113.79726016526904</v>
      </c>
      <c r="C224" s="9">
        <f t="shared" si="38"/>
        <v>1209.8695648564872</v>
      </c>
      <c r="D224" s="48">
        <f t="shared" si="36"/>
        <v>-113.79726016526904</v>
      </c>
      <c r="E224" s="8">
        <f t="shared" si="39"/>
        <v>5.8823265035488452</v>
      </c>
      <c r="F224" s="32">
        <f t="shared" si="41"/>
        <v>-2.842150934280454E-4</v>
      </c>
      <c r="G224" s="20">
        <f t="shared" si="40"/>
        <v>-0.28421509342804541</v>
      </c>
      <c r="H224" s="1">
        <f t="shared" si="42"/>
        <v>1.4946515242168687E-5</v>
      </c>
      <c r="I224" s="8">
        <f t="shared" si="43"/>
        <v>1.2511063106375246</v>
      </c>
      <c r="J224" s="8">
        <f t="shared" si="44"/>
        <v>38.369891029789748</v>
      </c>
    </row>
    <row r="225" spans="1:10" x14ac:dyDescent="0.2">
      <c r="A225" s="8">
        <f t="shared" si="35"/>
        <v>17.333333333333357</v>
      </c>
      <c r="B225" s="9">
        <f t="shared" si="37"/>
        <v>-113.39607420244396</v>
      </c>
      <c r="C225" s="9">
        <f t="shared" si="38"/>
        <v>1221.4117955992574</v>
      </c>
      <c r="D225" s="48">
        <f t="shared" si="36"/>
        <v>-113.39607420244396</v>
      </c>
      <c r="E225" s="8">
        <f t="shared" si="39"/>
        <v>5.9861445738356407</v>
      </c>
      <c r="F225" s="32">
        <f t="shared" si="41"/>
        <v>-2.8572039805296499E-4</v>
      </c>
      <c r="G225" s="20">
        <f t="shared" si="40"/>
        <v>-0.28572039805296501</v>
      </c>
      <c r="H225" s="1">
        <f t="shared" si="42"/>
        <v>1.5209356398274948E-5</v>
      </c>
      <c r="I225" s="8">
        <f t="shared" si="43"/>
        <v>1.423622438362969</v>
      </c>
      <c r="J225" s="8">
        <f t="shared" si="44"/>
        <v>38.578184996221161</v>
      </c>
    </row>
    <row r="226" spans="1:10" x14ac:dyDescent="0.2">
      <c r="A226" s="8">
        <f t="shared" si="35"/>
        <v>17.416666666666689</v>
      </c>
      <c r="B226" s="9">
        <f t="shared" si="37"/>
        <v>-112.94253612882552</v>
      </c>
      <c r="C226" s="9">
        <f t="shared" si="38"/>
        <v>1233.0165511669804</v>
      </c>
      <c r="D226" s="48">
        <f t="shared" si="36"/>
        <v>-112.94253612882552</v>
      </c>
      <c r="E226" s="8">
        <f t="shared" si="39"/>
        <v>6.0905250316553383</v>
      </c>
      <c r="F226" s="32">
        <f t="shared" si="41"/>
        <v>-2.8724123284934097E-4</v>
      </c>
      <c r="G226" s="20">
        <f t="shared" si="40"/>
        <v>-0.287241232849341</v>
      </c>
      <c r="H226" s="1">
        <f t="shared" si="42"/>
        <v>1.5473571033914933E-5</v>
      </c>
      <c r="I226" s="8">
        <f t="shared" si="43"/>
        <v>1.6001233017073275</v>
      </c>
      <c r="J226" s="8">
        <f t="shared" si="44"/>
        <v>38.786717898656327</v>
      </c>
    </row>
    <row r="227" spans="1:10" x14ac:dyDescent="0.2">
      <c r="A227" s="8">
        <f t="shared" si="35"/>
        <v>17.500000000000021</v>
      </c>
      <c r="B227" s="9">
        <f t="shared" si="37"/>
        <v>-112.43544303458698</v>
      </c>
      <c r="C227" s="9">
        <f t="shared" si="38"/>
        <v>1244.6838980044611</v>
      </c>
      <c r="D227" s="48">
        <f t="shared" si="36"/>
        <v>-112.43544303458698</v>
      </c>
      <c r="E227" s="8">
        <f t="shared" si="39"/>
        <v>6.1954684746542314</v>
      </c>
      <c r="F227" s="32">
        <f t="shared" si="41"/>
        <v>-2.8877775608164851E-4</v>
      </c>
      <c r="G227" s="20">
        <f t="shared" si="40"/>
        <v>-0.28877775608164852</v>
      </c>
      <c r="H227" s="1">
        <f t="shared" si="42"/>
        <v>1.5739158961512644E-5</v>
      </c>
      <c r="I227" s="8">
        <f t="shared" si="43"/>
        <v>1.7806588217744022</v>
      </c>
      <c r="J227" s="8">
        <f t="shared" si="44"/>
        <v>38.995454674703055</v>
      </c>
    </row>
    <row r="228" spans="1:10" x14ac:dyDescent="0.2">
      <c r="A228" s="8">
        <f t="shared" si="35"/>
        <v>17.583333333333353</v>
      </c>
      <c r="B228" s="9">
        <f t="shared" si="37"/>
        <v>-111.87357701224789</v>
      </c>
      <c r="C228" s="9">
        <f t="shared" si="38"/>
        <v>1256.4138918445631</v>
      </c>
      <c r="D228" s="48">
        <f t="shared" si="36"/>
        <v>-111.87357701224789</v>
      </c>
      <c r="E228" s="8">
        <f t="shared" si="39"/>
        <v>6.3009754041286898</v>
      </c>
      <c r="F228" s="32">
        <f t="shared" si="41"/>
        <v>-2.9033012644121486E-4</v>
      </c>
      <c r="G228" s="20">
        <f t="shared" si="40"/>
        <v>-0.29033012644121486</v>
      </c>
      <c r="H228" s="1">
        <f t="shared" si="42"/>
        <v>1.6006119715707883E-5</v>
      </c>
      <c r="I228" s="8">
        <f t="shared" si="43"/>
        <v>1.9652790594413361</v>
      </c>
      <c r="J228" s="8">
        <f t="shared" si="44"/>
        <v>39.204358970893303</v>
      </c>
    </row>
    <row r="229" spans="1:10" x14ac:dyDescent="0.2">
      <c r="A229" s="8">
        <f t="shared" si="35"/>
        <v>17.666666666666686</v>
      </c>
      <c r="B229" s="9">
        <f t="shared" si="37"/>
        <v>-111.25570511780076</v>
      </c>
      <c r="C229" s="9">
        <f t="shared" si="38"/>
        <v>1268.2065773169779</v>
      </c>
      <c r="D229" s="48">
        <f t="shared" si="36"/>
        <v>-111.25570511780076</v>
      </c>
      <c r="E229" s="8">
        <f t="shared" si="39"/>
        <v>6.4070462215061799</v>
      </c>
      <c r="F229" s="32">
        <f t="shared" si="41"/>
        <v>-2.9189850297866958E-4</v>
      </c>
      <c r="G229" s="20">
        <f t="shared" si="40"/>
        <v>-0.29189850297866959</v>
      </c>
      <c r="H229" s="1">
        <f t="shared" si="42"/>
        <v>1.6274452544266929E-5</v>
      </c>
      <c r="I229" s="8">
        <f t="shared" si="43"/>
        <v>2.1540341948824988</v>
      </c>
      <c r="J229" s="8">
        <f t="shared" si="44"/>
        <v>39.413393116615815</v>
      </c>
    </row>
    <row r="230" spans="1:10" x14ac:dyDescent="0.2">
      <c r="A230" s="8">
        <f t="shared" si="35"/>
        <v>17.750000000000018</v>
      </c>
      <c r="B230" s="9">
        <f t="shared" si="37"/>
        <v>-110.58057933812312</v>
      </c>
      <c r="C230" s="9">
        <f t="shared" si="38"/>
        <v>1280.0619875491536</v>
      </c>
      <c r="D230" s="48">
        <f t="shared" si="36"/>
        <v>-110.58057933812312</v>
      </c>
      <c r="E230" s="8">
        <f t="shared" si="39"/>
        <v>6.5136812247557678</v>
      </c>
      <c r="F230" s="32">
        <f t="shared" si="41"/>
        <v>-2.9348304503295857E-4</v>
      </c>
      <c r="G230" s="20">
        <f t="shared" si="40"/>
        <v>-0.29348304503295858</v>
      </c>
      <c r="H230" s="1">
        <f t="shared" si="42"/>
        <v>1.654415639883949E-5</v>
      </c>
      <c r="I230" s="8">
        <f t="shared" si="43"/>
        <v>2.3469745060988529</v>
      </c>
      <c r="J230" s="8">
        <f t="shared" si="44"/>
        <v>39.62251809792776</v>
      </c>
    </row>
    <row r="231" spans="1:10" x14ac:dyDescent="0.2">
      <c r="A231" s="8">
        <f t="shared" si="35"/>
        <v>17.83333333333335</v>
      </c>
      <c r="B231" s="9">
        <f t="shared" si="37"/>
        <v>-109.84693656498801</v>
      </c>
      <c r="C231" s="9">
        <f t="shared" si="38"/>
        <v>1291.9801437593521</v>
      </c>
      <c r="D231" s="48">
        <f t="shared" si="36"/>
        <v>-109.84693656498801</v>
      </c>
      <c r="E231" s="8">
        <f t="shared" si="39"/>
        <v>6.6208806047278257</v>
      </c>
      <c r="F231" s="32">
        <f t="shared" si="41"/>
        <v>-2.9508391215681305E-4</v>
      </c>
      <c r="G231" s="20">
        <f t="shared" si="40"/>
        <v>-0.29508391215681301</v>
      </c>
      <c r="H231" s="1">
        <f t="shared" si="42"/>
        <v>1.681522992556288E-5</v>
      </c>
      <c r="I231" s="8">
        <f t="shared" si="43"/>
        <v>2.5441503464261785</v>
      </c>
      <c r="J231" s="8">
        <f t="shared" si="44"/>
        <v>39.831693531265749</v>
      </c>
    </row>
    <row r="232" spans="1:10" x14ac:dyDescent="0.2">
      <c r="A232" s="8">
        <f t="shared" si="35"/>
        <v>17.916666666666682</v>
      </c>
      <c r="B232" s="9">
        <f t="shared" si="37"/>
        <v>-109.05349857597707</v>
      </c>
      <c r="C232" s="9">
        <f t="shared" si="38"/>
        <v>1303.96105484181</v>
      </c>
      <c r="D232" s="48">
        <f t="shared" si="36"/>
        <v>-109.05349857597707</v>
      </c>
      <c r="E232" s="8">
        <f t="shared" si="39"/>
        <v>6.7286444414226994</v>
      </c>
      <c r="F232" s="32">
        <f t="shared" si="41"/>
        <v>-2.9670126403855585E-4</v>
      </c>
      <c r="G232" s="20">
        <f t="shared" si="40"/>
        <v>-0.29670126403855585</v>
      </c>
      <c r="H232" s="1">
        <f t="shared" si="42"/>
        <v>1.7087671455514488E-5</v>
      </c>
      <c r="I232" s="8">
        <f t="shared" si="43"/>
        <v>2.7456121209954318</v>
      </c>
      <c r="J232" s="8">
        <f t="shared" si="44"/>
        <v>40.040877637077777</v>
      </c>
    </row>
    <row r="233" spans="1:10" x14ac:dyDescent="0.2">
      <c r="A233" s="8">
        <f t="shared" si="35"/>
        <v>18.000000000000014</v>
      </c>
      <c r="B233" s="9">
        <f t="shared" si="37"/>
        <v>-108.19897202261586</v>
      </c>
      <c r="C233" s="9">
        <f t="shared" si="38"/>
        <v>1316.0047169439756</v>
      </c>
      <c r="D233" s="48">
        <f t="shared" si="36"/>
        <v>-108.19897202261586</v>
      </c>
      <c r="E233" s="8">
        <f t="shared" si="39"/>
        <v>6.8369727001881238</v>
      </c>
      <c r="F233" s="32">
        <f t="shared" si="41"/>
        <v>-2.983352604201357E-4</v>
      </c>
      <c r="G233" s="20">
        <f t="shared" si="40"/>
        <v>-0.2983352604201357</v>
      </c>
      <c r="H233" s="1">
        <f t="shared" si="42"/>
        <v>1.7361478995013618E-5</v>
      </c>
      <c r="I233" s="8">
        <f t="shared" si="43"/>
        <v>2.9514102621184719</v>
      </c>
      <c r="J233" s="8">
        <f t="shared" si="44"/>
        <v>40.250027213399036</v>
      </c>
    </row>
    <row r="234" spans="1:10" x14ac:dyDescent="0.2">
      <c r="A234" s="8">
        <f t="shared" ref="A234:A297" si="45">A233+time_step</f>
        <v>18.083333333333346</v>
      </c>
      <c r="B234" s="9">
        <f t="shared" si="37"/>
        <v>-107.28204842605956</v>
      </c>
      <c r="C234" s="9">
        <f t="shared" si="38"/>
        <v>1328.1111130358181</v>
      </c>
      <c r="D234" s="48">
        <f t="shared" si="36"/>
        <v>-107.28204842605956</v>
      </c>
      <c r="E234" s="8">
        <f t="shared" si="39"/>
        <v>6.9458652278453048</v>
      </c>
      <c r="F234" s="32">
        <f t="shared" si="41"/>
        <v>-2.999860610112667E-4</v>
      </c>
      <c r="G234" s="20">
        <f t="shared" si="40"/>
        <v>-0.29998606101126668</v>
      </c>
      <c r="H234" s="1">
        <f t="shared" si="42"/>
        <v>1.7636650215774349E-5</v>
      </c>
      <c r="I234" s="8">
        <f t="shared" si="43"/>
        <v>3.1615952035723112</v>
      </c>
      <c r="J234" s="8">
        <f t="shared" si="44"/>
        <v>40.45909760939584</v>
      </c>
    </row>
    <row r="235" spans="1:10" x14ac:dyDescent="0.2">
      <c r="A235" s="8">
        <f t="shared" si="45"/>
        <v>18.166666666666679</v>
      </c>
      <c r="B235" s="9">
        <f t="shared" si="37"/>
        <v>-106.30140418065901</v>
      </c>
      <c r="C235" s="9">
        <f t="shared" si="38"/>
        <v>1340.280212471195</v>
      </c>
      <c r="D235" s="48">
        <f t="shared" si="36"/>
        <v>-106.30140418065901</v>
      </c>
      <c r="E235" s="8">
        <f t="shared" si="39"/>
        <v>7.0553217487435989</v>
      </c>
      <c r="F235" s="32">
        <f t="shared" si="41"/>
        <v>-3.0165382539955923E-4</v>
      </c>
      <c r="G235" s="20">
        <f t="shared" si="40"/>
        <v>-0.30165382539955921</v>
      </c>
      <c r="H235" s="1">
        <f t="shared" si="42"/>
        <v>1.7913182444911032E-5</v>
      </c>
      <c r="I235" s="8">
        <f t="shared" si="43"/>
        <v>3.376217353755024</v>
      </c>
      <c r="J235" s="8">
        <f t="shared" si="44"/>
        <v>40.668042698903271</v>
      </c>
    </row>
    <row r="236" spans="1:10" x14ac:dyDescent="0.2">
      <c r="A236" s="8">
        <f t="shared" si="45"/>
        <v>18.250000000000011</v>
      </c>
      <c r="B236" s="9">
        <f t="shared" si="37"/>
        <v>-105.25570056575864</v>
      </c>
      <c r="C236" s="9">
        <f t="shared" si="38"/>
        <v>1352.5119705412844</v>
      </c>
      <c r="D236" s="48">
        <f t="shared" si="36"/>
        <v>-105.25570056575864</v>
      </c>
      <c r="E236" s="8">
        <f t="shared" si="39"/>
        <v>7.1653418607437889</v>
      </c>
      <c r="F236" s="32">
        <f t="shared" si="41"/>
        <v>-3.0333871295652048E-4</v>
      </c>
      <c r="G236" s="20">
        <f t="shared" si="40"/>
        <v>-0.30333871295652048</v>
      </c>
      <c r="H236" s="1">
        <f t="shared" si="42"/>
        <v>1.8191072654798264E-5</v>
      </c>
      <c r="I236" s="8">
        <f t="shared" si="43"/>
        <v>3.5953270676865472</v>
      </c>
      <c r="J236" s="8">
        <f t="shared" si="44"/>
        <v>40.87681485398366</v>
      </c>
    </row>
    <row r="237" spans="1:10" x14ac:dyDescent="0.2">
      <c r="A237" s="8">
        <f t="shared" si="45"/>
        <v>18.333333333333343</v>
      </c>
      <c r="B237" s="9">
        <f t="shared" si="37"/>
        <v>-104.14358376606602</v>
      </c>
      <c r="C237" s="9">
        <f t="shared" si="38"/>
        <v>1364.8063280200936</v>
      </c>
      <c r="D237" s="48">
        <f t="shared" si="36"/>
        <v>-104.14358376606602</v>
      </c>
      <c r="E237" s="8">
        <f t="shared" si="39"/>
        <v>7.2759250311301091</v>
      </c>
      <c r="F237" s="32">
        <f t="shared" si="41"/>
        <v>-3.0504088273930236E-4</v>
      </c>
      <c r="G237" s="20">
        <f t="shared" si="40"/>
        <v>-0.30504088273930235</v>
      </c>
      <c r="H237" s="1">
        <f t="shared" si="42"/>
        <v>1.8470317452787704E-5</v>
      </c>
      <c r="I237" s="8">
        <f t="shared" si="43"/>
        <v>3.8189746178276209</v>
      </c>
      <c r="J237" s="8">
        <f t="shared" si="44"/>
        <v>41.085364918534303</v>
      </c>
    </row>
    <row r="238" spans="1:10" x14ac:dyDescent="0.2">
      <c r="A238" s="8">
        <f t="shared" si="45"/>
        <v>18.416666666666675</v>
      </c>
      <c r="B238" s="9">
        <f t="shared" si="37"/>
        <v>-102.96368490095718</v>
      </c>
      <c r="C238" s="9">
        <f t="shared" si="38"/>
        <v>1377.1632107020582</v>
      </c>
      <c r="D238" s="48">
        <f t="shared" si="36"/>
        <v>-102.96368490095718</v>
      </c>
      <c r="E238" s="8">
        <f t="shared" si="39"/>
        <v>7.3870705924511251</v>
      </c>
      <c r="F238" s="32">
        <f t="shared" si="41"/>
        <v>-3.0676049338807735E-4</v>
      </c>
      <c r="G238" s="20">
        <f t="shared" si="40"/>
        <v>-0.30676049338807737</v>
      </c>
      <c r="H238" s="1">
        <f t="shared" si="42"/>
        <v>1.8750913070783991E-5</v>
      </c>
      <c r="I238" s="8">
        <f t="shared" si="43"/>
        <v>4.0472101636903659</v>
      </c>
      <c r="J238" s="8">
        <f t="shared" si="44"/>
        <v>41.293642181974619</v>
      </c>
    </row>
    <row r="239" spans="1:10" x14ac:dyDescent="0.2">
      <c r="A239" s="8">
        <f t="shared" si="45"/>
        <v>18.500000000000007</v>
      </c>
      <c r="B239" s="9">
        <f t="shared" si="37"/>
        <v>-101.71462006308512</v>
      </c>
      <c r="C239" s="9">
        <f t="shared" si="38"/>
        <v>1389.5825289317668</v>
      </c>
      <c r="D239" s="48">
        <f t="shared" si="36"/>
        <v>-101.71462006308512</v>
      </c>
      <c r="E239" s="8">
        <f t="shared" si="39"/>
        <v>7.498777738289772</v>
      </c>
      <c r="F239" s="32">
        <f t="shared" si="41"/>
        <v>-3.0849770301891503E-4</v>
      </c>
      <c r="G239" s="20">
        <f t="shared" si="40"/>
        <v>-0.30849770301891505</v>
      </c>
      <c r="H239" s="1">
        <f t="shared" si="42"/>
        <v>1.903285535468254E-5</v>
      </c>
      <c r="I239" s="8">
        <f t="shared" si="43"/>
        <v>4.2800837202140301</v>
      </c>
      <c r="J239" s="8">
        <f t="shared" si="44"/>
        <v>41.501594353044098</v>
      </c>
    </row>
    <row r="240" spans="1:10" x14ac:dyDescent="0.2">
      <c r="A240" s="8">
        <f t="shared" si="45"/>
        <v>18.583333333333339</v>
      </c>
      <c r="B240" s="9">
        <f t="shared" si="37"/>
        <v>-100.39499036666473</v>
      </c>
      <c r="C240" s="9">
        <f t="shared" si="38"/>
        <v>1402.0641771258424</v>
      </c>
      <c r="D240" s="48">
        <f t="shared" si="36"/>
        <v>-100.39499036666473</v>
      </c>
      <c r="E240" s="8">
        <f t="shared" si="39"/>
        <v>7.611045518962869</v>
      </c>
      <c r="F240" s="32">
        <f t="shared" si="41"/>
        <v>-3.1025266911203771E-4</v>
      </c>
      <c r="G240" s="20">
        <f t="shared" si="40"/>
        <v>-0.31025266911203775</v>
      </c>
      <c r="H240" s="1">
        <f t="shared" si="42"/>
        <v>1.9316139753672135E-5</v>
      </c>
      <c r="I240" s="8">
        <f t="shared" si="43"/>
        <v>4.5176451248799054</v>
      </c>
      <c r="J240" s="8">
        <f t="shared" si="44"/>
        <v>41.709167533744406</v>
      </c>
    </row>
    <row r="241" spans="1:10" x14ac:dyDescent="0.2">
      <c r="A241" s="8">
        <f t="shared" si="45"/>
        <v>18.666666666666671</v>
      </c>
      <c r="B241" s="9">
        <f t="shared" si="37"/>
        <v>-99.003382005813549</v>
      </c>
      <c r="C241" s="9">
        <f t="shared" si="38"/>
        <v>1414.6080332870354</v>
      </c>
      <c r="D241" s="48">
        <f t="shared" si="36"/>
        <v>-99.003382005813549</v>
      </c>
      <c r="E241" s="8">
        <f t="shared" si="39"/>
        <v>7.7238728371505507</v>
      </c>
      <c r="F241" s="32">
        <f t="shared" si="41"/>
        <v>-3.1202554839532916E-4</v>
      </c>
      <c r="G241" s="20">
        <f t="shared" si="40"/>
        <v>-0.31202554839532914</v>
      </c>
      <c r="H241" s="1">
        <f t="shared" si="42"/>
        <v>1.9600761309405656E-5</v>
      </c>
      <c r="I241" s="8">
        <f t="shared" si="43"/>
        <v>4.7599440035394665</v>
      </c>
      <c r="J241" s="8">
        <f t="shared" si="44"/>
        <v>41.916306193460315</v>
      </c>
    </row>
    <row r="242" spans="1:10" x14ac:dyDescent="0.2">
      <c r="A242" s="8">
        <f t="shared" si="45"/>
        <v>18.750000000000004</v>
      </c>
      <c r="B242" s="9">
        <f t="shared" si="37"/>
        <v>-97.538366323342103</v>
      </c>
      <c r="C242" s="9">
        <f t="shared" si="38"/>
        <v>1427.2139585105831</v>
      </c>
      <c r="D242" s="48">
        <f t="shared" si="36"/>
        <v>-97.538366323342103</v>
      </c>
      <c r="E242" s="8">
        <f t="shared" si="39"/>
        <v>7.8372584434561698</v>
      </c>
      <c r="F242" s="32">
        <f t="shared" si="41"/>
        <v>-3.1381649672296931E-4</v>
      </c>
      <c r="G242" s="20">
        <f t="shared" si="40"/>
        <v>-0.3138164967229693</v>
      </c>
      <c r="H242" s="1">
        <f t="shared" si="42"/>
        <v>1.9886714645042466E-5</v>
      </c>
      <c r="I242" s="8">
        <f t="shared" si="43"/>
        <v>5.0070297349304411</v>
      </c>
      <c r="J242" s="8">
        <f t="shared" si="44"/>
        <v>42.122953143295888</v>
      </c>
    </row>
    <row r="243" spans="1:10" x14ac:dyDescent="0.2">
      <c r="A243" s="8">
        <f t="shared" si="45"/>
        <v>18.833333333333336</v>
      </c>
      <c r="B243" s="9">
        <f t="shared" si="37"/>
        <v>-95.998499890389411</v>
      </c>
      <c r="C243" s="9">
        <f t="shared" si="38"/>
        <v>1439.8817964829086</v>
      </c>
      <c r="D243" s="48">
        <f t="shared" si="36"/>
        <v>-95.998499890389411</v>
      </c>
      <c r="E243" s="8">
        <f t="shared" si="39"/>
        <v>7.9512009318972705</v>
      </c>
      <c r="F243" s="32">
        <f t="shared" si="41"/>
        <v>-3.1562566894907055E-4</v>
      </c>
      <c r="G243" s="20">
        <f t="shared" si="40"/>
        <v>-0.31562566894907051</v>
      </c>
      <c r="H243" s="1">
        <f t="shared" si="42"/>
        <v>2.0173993954166265E-5</v>
      </c>
      <c r="I243" s="8">
        <f t="shared" si="43"/>
        <v>5.2589514138557121</v>
      </c>
      <c r="J243" s="8">
        <f t="shared" si="44"/>
        <v>42.329049510664092</v>
      </c>
    </row>
    <row r="244" spans="1:10" x14ac:dyDescent="0.2">
      <c r="A244" s="8">
        <f t="shared" si="45"/>
        <v>18.916666666666668</v>
      </c>
      <c r="B244" s="9">
        <f t="shared" si="37"/>
        <v>-94.382324597308909</v>
      </c>
      <c r="C244" s="9">
        <f t="shared" si="38"/>
        <v>1452.6113729727379</v>
      </c>
      <c r="D244" s="48">
        <f t="shared" si="36"/>
        <v>-94.382324597308909</v>
      </c>
      <c r="E244" s="8">
        <f t="shared" si="39"/>
        <v>8.0656987353283807</v>
      </c>
      <c r="F244" s="32">
        <f t="shared" si="41"/>
        <v>-3.17453218796189E-4</v>
      </c>
      <c r="G244" s="20">
        <f t="shared" si="40"/>
        <v>-0.31745321879618899</v>
      </c>
      <c r="H244" s="1">
        <f t="shared" si="42"/>
        <v>2.0462592989582678E-5</v>
      </c>
      <c r="I244" s="8">
        <f t="shared" si="43"/>
        <v>5.5157578130006328</v>
      </c>
      <c r="J244" s="8">
        <f t="shared" si="44"/>
        <v>42.534534714169759</v>
      </c>
    </row>
    <row r="245" spans="1:10" x14ac:dyDescent="0.2">
      <c r="A245" s="8">
        <f t="shared" si="45"/>
        <v>19</v>
      </c>
      <c r="B245" s="9">
        <f t="shared" si="37"/>
        <v>-92.688367756216124</v>
      </c>
      <c r="C245" s="9">
        <f t="shared" si="38"/>
        <v>1465.4024953147339</v>
      </c>
      <c r="D245" s="48">
        <f t="shared" si="36"/>
        <v>-92.688367756216124</v>
      </c>
      <c r="E245" s="8">
        <f t="shared" si="39"/>
        <v>8.1807501207964908</v>
      </c>
      <c r="F245" s="32">
        <f t="shared" si="41"/>
        <v>-3.1929929871858345E-4</v>
      </c>
      <c r="G245" s="20">
        <f t="shared" si="40"/>
        <v>-0.31929929871858342</v>
      </c>
      <c r="H245" s="1">
        <f t="shared" si="42"/>
        <v>2.0752505052001049E-5</v>
      </c>
      <c r="I245" s="8">
        <f t="shared" si="43"/>
        <v>5.7774973433648569</v>
      </c>
      <c r="J245" s="8">
        <f t="shared" si="44"/>
        <v>42.739346438827489</v>
      </c>
    </row>
    <row r="246" spans="1:10" x14ac:dyDescent="0.2">
      <c r="A246" s="8">
        <f t="shared" si="45"/>
        <v>19.083333333333332</v>
      </c>
      <c r="B246" s="9">
        <f t="shared" si="37"/>
        <v>-90.915142215616342</v>
      </c>
      <c r="C246" s="9">
        <f t="shared" si="38"/>
        <v>1478.2549518857488</v>
      </c>
      <c r="D246" s="48">
        <f t="shared" si="36"/>
        <v>-90.915142215616342</v>
      </c>
      <c r="E246" s="8">
        <f t="shared" si="39"/>
        <v>8.2963531848301386</v>
      </c>
      <c r="F246" s="32">
        <f t="shared" si="41"/>
        <v>-3.2116405976009745E-4</v>
      </c>
      <c r="G246" s="20">
        <f t="shared" si="40"/>
        <v>-0.32116405976009743</v>
      </c>
      <c r="H246" s="1">
        <f t="shared" si="42"/>
        <v>2.1043722978605306E-5</v>
      </c>
      <c r="I246" s="8">
        <f t="shared" si="43"/>
        <v>6.0442180132854659</v>
      </c>
      <c r="J246" s="8">
        <f t="shared" si="44"/>
        <v>42.943420611657928</v>
      </c>
    </row>
    <row r="247" spans="1:10" x14ac:dyDescent="0.2">
      <c r="A247" s="8">
        <f t="shared" si="45"/>
        <v>19.166666666666664</v>
      </c>
      <c r="B247" s="9">
        <f t="shared" si="37"/>
        <v>-89.061146487543169</v>
      </c>
      <c r="C247" s="9">
        <f t="shared" si="38"/>
        <v>1491.168511573821</v>
      </c>
      <c r="D247" s="48">
        <f t="shared" si="36"/>
        <v>-89.061146487543169</v>
      </c>
      <c r="E247" s="8">
        <f t="shared" si="39"/>
        <v>8.4125058486632334</v>
      </c>
      <c r="F247" s="32">
        <f t="shared" si="41"/>
        <v>-3.2304765140653892E-4</v>
      </c>
      <c r="G247" s="20">
        <f t="shared" si="40"/>
        <v>-0.3230476514065389</v>
      </c>
      <c r="H247" s="1">
        <f t="shared" si="42"/>
        <v>2.1336239131519054E-5</v>
      </c>
      <c r="I247" s="8">
        <f t="shared" si="43"/>
        <v>6.3159673860289445</v>
      </c>
      <c r="J247" s="8">
        <f t="shared" si="44"/>
        <v>43.146691377707739</v>
      </c>
    </row>
    <row r="248" spans="1:10" x14ac:dyDescent="0.2">
      <c r="A248" s="8">
        <f t="shared" si="45"/>
        <v>19.249999999999996</v>
      </c>
      <c r="B248" s="9">
        <f t="shared" si="37"/>
        <v>-87.124864887634104</v>
      </c>
      <c r="C248" s="9">
        <f t="shared" si="38"/>
        <v>1504.1429232400455</v>
      </c>
      <c r="D248" s="48">
        <f t="shared" si="36"/>
        <v>-87.124864887634104</v>
      </c>
      <c r="E248" s="8">
        <f t="shared" si="39"/>
        <v>8.5292058533947834</v>
      </c>
      <c r="F248" s="32">
        <f t="shared" si="41"/>
        <v>-3.2495022143243278E-4</v>
      </c>
      <c r="G248" s="20">
        <f t="shared" si="40"/>
        <v>-0.32495022143243274</v>
      </c>
      <c r="H248" s="1">
        <f t="shared" si="42"/>
        <v>2.1630045386170551E-5</v>
      </c>
      <c r="I248" s="8">
        <f t="shared" si="43"/>
        <v>6.5927925359302826</v>
      </c>
      <c r="J248" s="8">
        <f t="shared" si="44"/>
        <v>43.349091076540439</v>
      </c>
    </row>
    <row r="249" spans="1:10" x14ac:dyDescent="0.2">
      <c r="A249" s="8">
        <f t="shared" si="45"/>
        <v>19.333333333333329</v>
      </c>
      <c r="B249" s="9">
        <f t="shared" si="37"/>
        <v>-85.104767688586648</v>
      </c>
      <c r="C249" s="9">
        <f t="shared" si="38"/>
        <v>1517.1779151734695</v>
      </c>
      <c r="D249" s="48">
        <f t="shared" si="36"/>
        <v>-85.104767688586648</v>
      </c>
      <c r="E249" s="8">
        <f t="shared" si="39"/>
        <v>8.6464507550858762</v>
      </c>
      <c r="F249" s="32">
        <f t="shared" si="41"/>
        <v>-3.2687191574202416E-4</v>
      </c>
      <c r="G249" s="20">
        <f t="shared" si="40"/>
        <v>-0.32687191574202418</v>
      </c>
      <c r="H249" s="1">
        <f t="shared" si="42"/>
        <v>2.1925133119563378E-5</v>
      </c>
      <c r="I249" s="8">
        <f t="shared" si="43"/>
        <v>6.8747400030586121</v>
      </c>
      <c r="J249" s="8">
        <f t="shared" si="44"/>
        <v>43.550550219247086</v>
      </c>
    </row>
    <row r="250" spans="1:10" x14ac:dyDescent="0.2">
      <c r="A250" s="8">
        <f t="shared" si="45"/>
        <v>19.416666666666661</v>
      </c>
      <c r="B250" s="9">
        <f t="shared" si="37"/>
        <v>-82.999311287437607</v>
      </c>
      <c r="C250" s="9">
        <f t="shared" si="38"/>
        <v>1530.2731945391765</v>
      </c>
      <c r="D250" s="48">
        <f t="shared" si="36"/>
        <v>-82.999311287437607</v>
      </c>
      <c r="E250" s="8">
        <f t="shared" si="39"/>
        <v>8.7642379197954163</v>
      </c>
      <c r="F250" s="32">
        <f t="shared" si="41"/>
        <v>-3.2881287820440974E-4</v>
      </c>
      <c r="G250" s="20">
        <f t="shared" si="40"/>
        <v>-0.32881287820440974</v>
      </c>
      <c r="H250" s="1">
        <f t="shared" si="42"/>
        <v>2.2221493198459259E-5</v>
      </c>
      <c r="I250" s="8">
        <f t="shared" si="43"/>
        <v>7.1618557463896089</v>
      </c>
      <c r="J250" s="8">
        <f t="shared" si="44"/>
        <v>43.750997466027762</v>
      </c>
    </row>
    <row r="251" spans="1:10" x14ac:dyDescent="0.2">
      <c r="A251" s="8">
        <f t="shared" si="45"/>
        <v>19.499999999999993</v>
      </c>
      <c r="B251" s="9">
        <f t="shared" si="37"/>
        <v>-80.806938387116929</v>
      </c>
      <c r="C251" s="9">
        <f t="shared" si="38"/>
        <v>1543.4284468197361</v>
      </c>
      <c r="D251" s="48">
        <f t="shared" si="36"/>
        <v>-80.806938387116929</v>
      </c>
      <c r="E251" s="8">
        <f t="shared" si="39"/>
        <v>8.8825645185561566</v>
      </c>
      <c r="F251" s="32">
        <f t="shared" si="41"/>
        <v>-3.307732504826802E-4</v>
      </c>
      <c r="G251" s="20">
        <f t="shared" si="40"/>
        <v>-0.33077325048268025</v>
      </c>
      <c r="H251" s="1">
        <f t="shared" si="42"/>
        <v>2.2519115967479562E-5</v>
      </c>
      <c r="I251" s="8">
        <f t="shared" si="43"/>
        <v>7.4541850954660838</v>
      </c>
      <c r="J251" s="8">
        <f t="shared" si="44"/>
        <v>43.950359604396809</v>
      </c>
    </row>
    <row r="252" spans="1:10" x14ac:dyDescent="0.2">
      <c r="A252" s="8">
        <f t="shared" si="45"/>
        <v>19.583333333333325</v>
      </c>
      <c r="B252" s="9">
        <f t="shared" si="37"/>
        <v>-78.526078192733976</v>
      </c>
      <c r="C252" s="9">
        <f t="shared" si="38"/>
        <v>1556.6433352502172</v>
      </c>
      <c r="D252" s="48">
        <f t="shared" si="36"/>
        <v>-78.526078192733976</v>
      </c>
      <c r="E252" s="8">
        <f t="shared" si="39"/>
        <v>9.0014275222928628</v>
      </c>
      <c r="F252" s="32">
        <f t="shared" si="41"/>
        <v>-3.3275317185695274E-4</v>
      </c>
      <c r="G252" s="20">
        <f t="shared" si="40"/>
        <v>-0.33275317185695275</v>
      </c>
      <c r="H252" s="1">
        <f t="shared" si="42"/>
        <v>2.2817991237132758E-5</v>
      </c>
      <c r="I252" s="8">
        <f t="shared" si="43"/>
        <v>7.7517727005293935</v>
      </c>
      <c r="J252" s="8">
        <f t="shared" si="44"/>
        <v>44.148561528066608</v>
      </c>
    </row>
    <row r="253" spans="1:10" x14ac:dyDescent="0.2">
      <c r="A253" s="8">
        <f t="shared" si="45"/>
        <v>19.666666666666657</v>
      </c>
      <c r="B253" s="9">
        <f t="shared" si="37"/>
        <v>-76.155146623054108</v>
      </c>
      <c r="C253" s="9">
        <f t="shared" si="38"/>
        <v>1569.9175002469754</v>
      </c>
      <c r="D253" s="48">
        <f t="shared" si="36"/>
        <v>-76.155146623054108</v>
      </c>
      <c r="E253" s="8">
        <f t="shared" si="39"/>
        <v>9.1208236966844698</v>
      </c>
      <c r="F253" s="32">
        <f t="shared" si="41"/>
        <v>-3.3475277904118314E-4</v>
      </c>
      <c r="G253" s="20">
        <f t="shared" si="40"/>
        <v>-0.33475277904118317</v>
      </c>
      <c r="H253" s="1">
        <f t="shared" si="42"/>
        <v>2.3118108271775234E-5</v>
      </c>
      <c r="I253" s="8">
        <f t="shared" si="43"/>
        <v>8.0546624811056731</v>
      </c>
      <c r="J253" s="8">
        <f t="shared" si="44"/>
        <v>44.345526216566697</v>
      </c>
    </row>
    <row r="254" spans="1:10" x14ac:dyDescent="0.2">
      <c r="A254" s="8">
        <f t="shared" si="45"/>
        <v>19.749999999999989</v>
      </c>
      <c r="B254" s="9">
        <f t="shared" si="37"/>
        <v>-73.692546537634499</v>
      </c>
      <c r="C254" s="9">
        <f t="shared" si="38"/>
        <v>1583.2505588304437</v>
      </c>
      <c r="D254" s="48">
        <f t="shared" si="36"/>
        <v>-73.692546537634499</v>
      </c>
      <c r="E254" s="8">
        <f t="shared" si="39"/>
        <v>9.2407495969722877</v>
      </c>
      <c r="F254" s="32">
        <f t="shared" si="41"/>
        <v>-3.3677220599364314E-4</v>
      </c>
      <c r="G254" s="20">
        <f t="shared" si="40"/>
        <v>-0.3367722059936431</v>
      </c>
      <c r="H254" s="1">
        <f t="shared" si="42"/>
        <v>2.3419455777513387E-5</v>
      </c>
      <c r="I254" s="8">
        <f t="shared" si="43"/>
        <v>8.3628975730322104</v>
      </c>
      <c r="J254" s="8">
        <f t="shared" si="44"/>
        <v>44.541174715657114</v>
      </c>
    </row>
    <row r="255" spans="1:10" x14ac:dyDescent="0.2">
      <c r="A255" s="8">
        <f t="shared" si="45"/>
        <v>19.833333333333321</v>
      </c>
      <c r="B255" s="9">
        <f t="shared" si="37"/>
        <v>-71.13666798008704</v>
      </c>
      <c r="C255" s="9">
        <f t="shared" si="38"/>
        <v>1596.6421040421742</v>
      </c>
      <c r="D255" s="48">
        <f t="shared" si="36"/>
        <v>-71.13666798008704</v>
      </c>
      <c r="E255" s="8">
        <f t="shared" si="39"/>
        <v>9.361201562716527</v>
      </c>
      <c r="F255" s="32">
        <f t="shared" si="41"/>
        <v>-3.3881158372095748E-4</v>
      </c>
      <c r="G255" s="20">
        <f t="shared" si="40"/>
        <v>-0.33881158372095749</v>
      </c>
      <c r="H255" s="1">
        <f t="shared" si="42"/>
        <v>2.3722021890055497E-5</v>
      </c>
      <c r="I255" s="8">
        <f t="shared" si="43"/>
        <v>8.67652027391091</v>
      </c>
      <c r="J255" s="8">
        <f t="shared" si="44"/>
        <v>44.735426118596664</v>
      </c>
    </row>
    <row r="256" spans="1:10" x14ac:dyDescent="0.2">
      <c r="A256" s="8">
        <f t="shared" si="45"/>
        <v>19.916666666666654</v>
      </c>
      <c r="B256" s="9">
        <f t="shared" si="37"/>
        <v>-68.485888437943345</v>
      </c>
      <c r="C256" s="9">
        <f t="shared" si="38"/>
        <v>1610.0917043563988</v>
      </c>
      <c r="D256" s="48">
        <f t="shared" si="36"/>
        <v>-68.485888437943345</v>
      </c>
      <c r="E256" s="8">
        <f t="shared" si="39"/>
        <v>9.4821757125034782</v>
      </c>
      <c r="F256" s="32">
        <f t="shared" si="41"/>
        <v>-3.4087104007559499E-4</v>
      </c>
      <c r="G256" s="20">
        <f t="shared" si="40"/>
        <v>-0.34087104007559499</v>
      </c>
      <c r="H256" s="1">
        <f t="shared" si="42"/>
        <v>2.4025794162521994E-5</v>
      </c>
      <c r="I256" s="8">
        <f t="shared" si="43"/>
        <v>8.995571986977442</v>
      </c>
      <c r="J256" s="8">
        <f t="shared" si="44"/>
        <v>44.928197548328917</v>
      </c>
    </row>
    <row r="257" spans="1:10" x14ac:dyDescent="0.2">
      <c r="A257" s="8">
        <f t="shared" si="45"/>
        <v>19.999999999999986</v>
      </c>
      <c r="B257" s="9">
        <f t="shared" si="37"/>
        <v>-65.738573119596623</v>
      </c>
      <c r="C257" s="9">
        <f t="shared" si="38"/>
        <v>1623.5989030863889</v>
      </c>
      <c r="D257" s="48">
        <f t="shared" si="36"/>
        <v>-65.738573119596623</v>
      </c>
      <c r="E257" s="8">
        <f t="shared" si="39"/>
        <v>9.6036679386059749</v>
      </c>
      <c r="F257" s="32">
        <f t="shared" si="41"/>
        <v>-3.4295069954671587E-4</v>
      </c>
      <c r="G257" s="20">
        <f t="shared" si="40"/>
        <v>-0.34295069954671592</v>
      </c>
      <c r="H257" s="1">
        <f t="shared" si="42"/>
        <v>2.4330759553223515E-5</v>
      </c>
      <c r="I257" s="8">
        <f t="shared" si="43"/>
        <v>9.3200931633764625</v>
      </c>
      <c r="J257" s="8">
        <f t="shared" si="44"/>
        <v>45.119404140650815</v>
      </c>
    </row>
    <row r="258" spans="1:10" x14ac:dyDescent="0.2">
      <c r="A258" s="8">
        <f t="shared" si="45"/>
        <v>20.083333333333318</v>
      </c>
      <c r="B258" s="9">
        <f t="shared" si="37"/>
        <v>-62.89307524880352</v>
      </c>
      <c r="C258" s="9">
        <f t="shared" si="38"/>
        <v>1637.1632177859233</v>
      </c>
      <c r="D258" s="48">
        <f t="shared" si="36"/>
        <v>-62.89307524880352</v>
      </c>
      <c r="E258" s="8">
        <f t="shared" si="39"/>
        <v>9.7256739015997891</v>
      </c>
      <c r="F258" s="32">
        <f t="shared" si="41"/>
        <v>-3.4505068304428266E-4</v>
      </c>
      <c r="G258" s="20">
        <f t="shared" si="40"/>
        <v>-0.34505068304428266</v>
      </c>
      <c r="H258" s="1">
        <f t="shared" si="42"/>
        <v>2.4636904413416286E-5</v>
      </c>
      <c r="I258" s="8">
        <f t="shared" si="43"/>
        <v>9.6501232428350932</v>
      </c>
      <c r="J258" s="8">
        <f t="shared" si="44"/>
        <v>45.308959028430557</v>
      </c>
    </row>
    <row r="259" spans="1:10" x14ac:dyDescent="0.2">
      <c r="A259" s="8">
        <f t="shared" si="45"/>
        <v>20.16666666666665</v>
      </c>
      <c r="B259" s="9">
        <f t="shared" si="37"/>
        <v>-59.947736377222505</v>
      </c>
      <c r="C259" s="9">
        <f t="shared" si="38"/>
        <v>1650.784139646189</v>
      </c>
      <c r="D259" s="48">
        <f t="shared" si="36"/>
        <v>-59.947736377222505</v>
      </c>
      <c r="E259" s="8">
        <f t="shared" si="39"/>
        <v>9.8481890249389892</v>
      </c>
      <c r="F259" s="32">
        <f t="shared" si="41"/>
        <v>-3.47171107676341E-4</v>
      </c>
      <c r="G259" s="20">
        <f t="shared" si="40"/>
        <v>-0.34717110767634096</v>
      </c>
      <c r="H259" s="1">
        <f t="shared" si="42"/>
        <v>2.49442144750452E-5</v>
      </c>
      <c r="I259" s="8">
        <f t="shared" si="43"/>
        <v>9.9857005927290743</v>
      </c>
      <c r="J259" s="8">
        <f t="shared" si="44"/>
        <v>45.496773326943554</v>
      </c>
    </row>
    <row r="260" spans="1:10" x14ac:dyDescent="0.2">
      <c r="A260" s="8">
        <f t="shared" si="45"/>
        <v>20.249999999999982</v>
      </c>
      <c r="B260" s="9">
        <f t="shared" si="37"/>
        <v>-56.900886715475046</v>
      </c>
      <c r="C260" s="9">
        <f t="shared" si="38"/>
        <v>1664.461132888458</v>
      </c>
      <c r="D260" s="48">
        <f t="shared" si="36"/>
        <v>-56.900886715475046</v>
      </c>
      <c r="E260" s="8">
        <f t="shared" si="39"/>
        <v>9.9712084894933</v>
      </c>
      <c r="F260" s="32">
        <f t="shared" si="41"/>
        <v>-3.4931208651939425E-4</v>
      </c>
      <c r="G260" s="20">
        <f t="shared" si="40"/>
        <v>-0.34931208651939422</v>
      </c>
      <c r="H260" s="1">
        <f t="shared" si="42"/>
        <v>2.5252674838484991E-5</v>
      </c>
      <c r="I260" s="8">
        <f t="shared" si="43"/>
        <v>10.326862445537976</v>
      </c>
      <c r="J260" s="8">
        <f t="shared" si="44"/>
        <v>45.682756120397251</v>
      </c>
    </row>
    <row r="261" spans="1:10" x14ac:dyDescent="0.2">
      <c r="A261" s="8">
        <f t="shared" si="45"/>
        <v>20.333333333333314</v>
      </c>
      <c r="B261" s="9">
        <f t="shared" si="37"/>
        <v>-53.750845483213006</v>
      </c>
      <c r="C261" s="9">
        <f t="shared" si="38"/>
        <v>1678.1936341529099</v>
      </c>
      <c r="D261" s="48">
        <f t="shared" si="36"/>
        <v>-53.750845483213006</v>
      </c>
      <c r="E261" s="8">
        <f t="shared" si="39"/>
        <v>10.094727228050782</v>
      </c>
      <c r="F261" s="32">
        <f t="shared" si="41"/>
        <v>-3.5147372838179286E-4</v>
      </c>
      <c r="G261" s="20">
        <f t="shared" si="40"/>
        <v>-0.35147372838179286</v>
      </c>
      <c r="H261" s="1">
        <f t="shared" si="42"/>
        <v>2.5562269960290786E-5</v>
      </c>
      <c r="I261" s="8">
        <f t="shared" si="43"/>
        <v>10.673644834688265</v>
      </c>
      <c r="J261" s="8">
        <f t="shared" si="44"/>
        <v>45.866814449717459</v>
      </c>
    </row>
    <row r="262" spans="1:10" x14ac:dyDescent="0.2">
      <c r="A262" s="8">
        <f t="shared" si="45"/>
        <v>20.416666666666647</v>
      </c>
      <c r="B262" s="9">
        <f t="shared" si="37"/>
        <v>-50.495921278673265</v>
      </c>
      <c r="C262" s="9">
        <f t="shared" si="38"/>
        <v>1691.9810518839904</v>
      </c>
      <c r="D262" s="48">
        <f t="shared" si="36"/>
        <v>-50.495921278673265</v>
      </c>
      <c r="E262" s="8">
        <f t="shared" si="39"/>
        <v>10.21873991978936</v>
      </c>
      <c r="F262" s="32">
        <f t="shared" si="41"/>
        <v>-3.536561375600708E-4</v>
      </c>
      <c r="G262" s="20">
        <f t="shared" si="40"/>
        <v>-0.3536561375600708</v>
      </c>
      <c r="H262" s="1">
        <f t="shared" si="42"/>
        <v>2.5872983640969446E-5</v>
      </c>
      <c r="I262" s="8">
        <f t="shared" si="43"/>
        <v>11.026082528785448</v>
      </c>
      <c r="J262" s="8">
        <f t="shared" si="44"/>
        <v>46.048853301670782</v>
      </c>
    </row>
    <row r="263" spans="1:10" x14ac:dyDescent="0.2">
      <c r="A263" s="8">
        <f t="shared" si="45"/>
        <v>20.499999999999979</v>
      </c>
      <c r="B263" s="9">
        <f t="shared" si="37"/>
        <v>-47.134412468204545</v>
      </c>
      <c r="C263" s="9">
        <f t="shared" si="38"/>
        <v>1705.8227657127163</v>
      </c>
      <c r="D263" s="48">
        <f t="shared" si="36"/>
        <v>-47.134412468204545</v>
      </c>
      <c r="E263" s="8">
        <f t="shared" si="39"/>
        <v>10.343240984720895</v>
      </c>
      <c r="F263" s="32">
        <f t="shared" si="41"/>
        <v>-3.5585941358816934E-4</v>
      </c>
      <c r="G263" s="20">
        <f t="shared" si="40"/>
        <v>-0.3558594135881693</v>
      </c>
      <c r="H263" s="1">
        <f t="shared" si="42"/>
        <v>2.6184799012783944E-5</v>
      </c>
      <c r="I263" s="8">
        <f t="shared" si="43"/>
        <v>11.384208964239054</v>
      </c>
      <c r="J263" s="8">
        <f t="shared" si="44"/>
        <v>46.228775599399683</v>
      </c>
    </row>
    <row r="264" spans="1:10" x14ac:dyDescent="0.2">
      <c r="A264" s="8">
        <f t="shared" si="45"/>
        <v>20.583333333333311</v>
      </c>
      <c r="B264" s="9">
        <f t="shared" si="37"/>
        <v>-43.664607596247492</v>
      </c>
      <c r="C264" s="9">
        <f t="shared" si="38"/>
        <v>1719.7181258363628</v>
      </c>
      <c r="D264" s="48">
        <f t="shared" si="36"/>
        <v>-43.664607596247492</v>
      </c>
      <c r="E264" s="8">
        <f t="shared" si="39"/>
        <v>10.468224578111681</v>
      </c>
      <c r="F264" s="32">
        <f t="shared" si="41"/>
        <v>-3.5808365097949777E-4</v>
      </c>
      <c r="G264" s="20">
        <f t="shared" si="40"/>
        <v>-0.35808365097949774</v>
      </c>
      <c r="H264" s="1">
        <f t="shared" si="42"/>
        <v>2.6497698527603101E-5</v>
      </c>
      <c r="I264" s="8">
        <f t="shared" si="43"/>
        <v>11.748056176286994</v>
      </c>
      <c r="J264" s="8">
        <f t="shared" si="44"/>
        <v>46.406482194448536</v>
      </c>
    </row>
    <row r="265" spans="1:10" x14ac:dyDescent="0.2">
      <c r="A265" s="8">
        <f t="shared" si="45"/>
        <v>20.666666666666643</v>
      </c>
      <c r="B265" s="9">
        <f t="shared" si="37"/>
        <v>-40.084785816245514</v>
      </c>
      <c r="C265" s="9">
        <f t="shared" si="38"/>
        <v>1733.6664523959942</v>
      </c>
      <c r="D265" s="48">
        <f t="shared" si="36"/>
        <v>-40.084785816245514</v>
      </c>
      <c r="E265" s="8">
        <f t="shared" si="39"/>
        <v>10.593684584883597</v>
      </c>
      <c r="F265" s="32">
        <f t="shared" si="41"/>
        <v>-3.6032893896178569E-4</v>
      </c>
      <c r="G265" s="20">
        <f t="shared" si="40"/>
        <v>-0.36032893896178569</v>
      </c>
      <c r="H265" s="1">
        <f t="shared" si="42"/>
        <v>2.6811663944810007E-5</v>
      </c>
      <c r="I265" s="8">
        <f t="shared" si="43"/>
        <v>12.117654728428665</v>
      </c>
      <c r="J265" s="8">
        <f t="shared" si="44"/>
        <v>46.581871860360835</v>
      </c>
    </row>
    <row r="266" spans="1:10" x14ac:dyDescent="0.2">
      <c r="A266" s="8">
        <f t="shared" si="45"/>
        <v>20.749999999999975</v>
      </c>
      <c r="B266" s="9">
        <f t="shared" si="37"/>
        <v>-36.393217342962778</v>
      </c>
      <c r="C266" s="9">
        <f t="shared" si="38"/>
        <v>1747.6670348523185</v>
      </c>
      <c r="D266" s="48">
        <f t="shared" si="36"/>
        <v>-36.393217342962778</v>
      </c>
      <c r="E266" s="8">
        <f t="shared" si="39"/>
        <v>10.719614614000129</v>
      </c>
      <c r="F266" s="32">
        <f t="shared" si="41"/>
        <v>-3.6259536120470016E-4</v>
      </c>
      <c r="G266" s="20">
        <f t="shared" si="40"/>
        <v>-0.36259536120470015</v>
      </c>
      <c r="H266" s="1">
        <f t="shared" si="42"/>
        <v>2.7126676319282347E-5</v>
      </c>
      <c r="I266" s="8">
        <f t="shared" si="43"/>
        <v>12.493033640279233</v>
      </c>
      <c r="J266" s="8">
        <f t="shared" si="44"/>
        <v>46.754841287929459</v>
      </c>
    </row>
    <row r="267" spans="1:10" x14ac:dyDescent="0.2">
      <c r="A267" s="8">
        <f t="shared" si="45"/>
        <v>20.833333333333307</v>
      </c>
      <c r="B267" s="9">
        <f t="shared" si="37"/>
        <v>-32.588163926682235</v>
      </c>
      <c r="C267" s="9">
        <f t="shared" si="38"/>
        <v>1761.7191313603773</v>
      </c>
      <c r="D267" s="48">
        <f t="shared" si="36"/>
        <v>-32.588163926682235</v>
      </c>
      <c r="E267" s="8">
        <f t="shared" si="39"/>
        <v>10.84600799284193</v>
      </c>
      <c r="F267" s="32">
        <f t="shared" si="41"/>
        <v>-3.64882995540202E-4</v>
      </c>
      <c r="G267" s="20">
        <f t="shared" si="40"/>
        <v>-0.36488299554020204</v>
      </c>
      <c r="H267" s="1">
        <f t="shared" si="42"/>
        <v>2.7442715989458873E-5</v>
      </c>
      <c r="I267" s="8">
        <f t="shared" si="43"/>
        <v>12.874220313860665</v>
      </c>
      <c r="J267" s="8">
        <f t="shared" si="44"/>
        <v>46.925285082183592</v>
      </c>
    </row>
    <row r="268" spans="1:10" x14ac:dyDescent="0.2">
      <c r="A268" s="8">
        <f t="shared" si="45"/>
        <v>20.916666666666639</v>
      </c>
      <c r="B268" s="9">
        <f t="shared" si="37"/>
        <v>-28.667879349745842</v>
      </c>
      <c r="C268" s="9">
        <f t="shared" si="38"/>
        <v>1775.8219681436037</v>
      </c>
      <c r="D268" s="48">
        <f t="shared" si="36"/>
        <v>-28.667879349745842</v>
      </c>
      <c r="E268" s="8">
        <f t="shared" si="39"/>
        <v>10.972857761576739</v>
      </c>
      <c r="F268" s="32">
        <f t="shared" si="41"/>
        <v>-3.6719191367563445E-4</v>
      </c>
      <c r="G268" s="20">
        <f t="shared" si="40"/>
        <v>-0.36719191367563447</v>
      </c>
      <c r="H268" s="1">
        <f t="shared" si="42"/>
        <v>2.7759762565506617E-5</v>
      </c>
      <c r="I268" s="8">
        <f t="shared" si="43"/>
        <v>13.261240458348446</v>
      </c>
      <c r="J268" s="8">
        <f t="shared" si="44"/>
        <v>47.093095761197596</v>
      </c>
    </row>
    <row r="269" spans="1:10" x14ac:dyDescent="0.2">
      <c r="A269" s="8">
        <f t="shared" si="45"/>
        <v>20.999999999999972</v>
      </c>
      <c r="B269" s="9">
        <f t="shared" si="37"/>
        <v>-24.630609945901703</v>
      </c>
      <c r="C269" s="9">
        <f t="shared" si="38"/>
        <v>1789.9747388678065</v>
      </c>
      <c r="D269" s="48">
        <f t="shared" si="36"/>
        <v>-24.630609945901703</v>
      </c>
      <c r="E269" s="8">
        <f t="shared" si="39"/>
        <v>11.100156667528566</v>
      </c>
      <c r="F269" s="32">
        <f t="shared" si="41"/>
        <v>-3.6952218089954697E-4</v>
      </c>
      <c r="G269" s="20">
        <f t="shared" si="40"/>
        <v>-0.36952218089954697</v>
      </c>
      <c r="H269" s="1">
        <f t="shared" si="42"/>
        <v>2.8077794917603566E-5</v>
      </c>
      <c r="I269" s="8">
        <f t="shared" si="43"/>
        <v>13.654118013296369</v>
      </c>
      <c r="J269" s="8">
        <f t="shared" si="44"/>
        <v>47.25816375680855</v>
      </c>
    </row>
    <row r="270" spans="1:10" x14ac:dyDescent="0.2">
      <c r="A270" s="8">
        <f t="shared" si="45"/>
        <v>21.083333333333304</v>
      </c>
      <c r="B270" s="9">
        <f t="shared" si="37"/>
        <v>-20.4745951429068</v>
      </c>
      <c r="C270" s="9">
        <f t="shared" si="38"/>
        <v>1804.1766040156683</v>
      </c>
      <c r="D270" s="48">
        <f t="shared" si="36"/>
        <v>-20.4745951429068</v>
      </c>
      <c r="E270" s="8">
        <f t="shared" si="39"/>
        <v>11.227897159551549</v>
      </c>
      <c r="F270" s="32">
        <f t="shared" si="41"/>
        <v>-3.7187385578027021E-4</v>
      </c>
      <c r="G270" s="20">
        <f t="shared" si="40"/>
        <v>-0.37187385578027021</v>
      </c>
      <c r="H270" s="1">
        <f t="shared" si="42"/>
        <v>2.8396791164352629E-5</v>
      </c>
      <c r="I270" s="8">
        <f t="shared" si="43"/>
        <v>14.052875070365491</v>
      </c>
      <c r="J270" s="8">
        <f t="shared" si="44"/>
        <v>47.420377417330748</v>
      </c>
    </row>
    <row r="271" spans="1:10" x14ac:dyDescent="0.2">
      <c r="A271" s="8">
        <f t="shared" si="45"/>
        <v>21.166666666666636</v>
      </c>
      <c r="B271" s="9">
        <f t="shared" si="37"/>
        <v>-16.198068028833987</v>
      </c>
      <c r="C271" s="9">
        <f t="shared" si="38"/>
        <v>1818.4266902623692</v>
      </c>
      <c r="D271" s="48">
        <f t="shared" si="36"/>
        <v>-16.198068028833987</v>
      </c>
      <c r="E271" s="8">
        <f t="shared" si="39"/>
        <v>11.356071382413933</v>
      </c>
      <c r="F271" s="32">
        <f t="shared" si="41"/>
        <v>-3.7424698985727168E-4</v>
      </c>
      <c r="G271" s="20">
        <f t="shared" si="40"/>
        <v>-0.37424698985727167</v>
      </c>
      <c r="H271" s="1">
        <f t="shared" si="42"/>
        <v>2.8716728661342772E-5</v>
      </c>
      <c r="I271" s="8">
        <f t="shared" si="43"/>
        <v>14.457531793587069</v>
      </c>
      <c r="J271" s="8">
        <f t="shared" si="44"/>
        <v>47.579623012356691</v>
      </c>
    </row>
    <row r="272" spans="1:10" x14ac:dyDescent="0.2">
      <c r="A272" s="8">
        <f t="shared" si="45"/>
        <v>21.249999999999968</v>
      </c>
      <c r="B272" s="9">
        <f t="shared" si="37"/>
        <v>-11.799255942513271</v>
      </c>
      <c r="C272" s="9">
        <f t="shared" si="38"/>
        <v>1832.7240898529758</v>
      </c>
      <c r="D272" s="48">
        <f t="shared" si="36"/>
        <v>-11.799255942513271</v>
      </c>
      <c r="E272" s="8">
        <f t="shared" si="39"/>
        <v>11.484671171197895</v>
      </c>
      <c r="F272" s="32">
        <f t="shared" si="41"/>
        <v>-3.7664162732534048E-4</v>
      </c>
      <c r="G272" s="20">
        <f t="shared" si="40"/>
        <v>-0.37664162732534046</v>
      </c>
      <c r="H272" s="1">
        <f t="shared" si="42"/>
        <v>2.9037583989873803E-5</v>
      </c>
      <c r="I272" s="8">
        <f t="shared" si="43"/>
        <v>14.868106338193314</v>
      </c>
      <c r="J272" s="8">
        <f t="shared" si="44"/>
        <v>47.735784739735585</v>
      </c>
    </row>
    <row r="273" spans="1:10" x14ac:dyDescent="0.2">
      <c r="A273" s="8">
        <f t="shared" si="45"/>
        <v>21.3333333333333</v>
      </c>
      <c r="B273" s="9">
        <f t="shared" si="37"/>
        <v>-7.2763810885337081</v>
      </c>
      <c r="C273" s="9">
        <f t="shared" si="38"/>
        <v>1847.0678599822629</v>
      </c>
      <c r="D273" s="48">
        <f t="shared" ref="D273:D336" si="46">B273</f>
        <v>-7.2763810885337081</v>
      </c>
      <c r="E273" s="8">
        <f t="shared" si="39"/>
        <v>11.613688045721279</v>
      </c>
      <c r="F273" s="32">
        <f t="shared" si="41"/>
        <v>-3.7905780471165883E-4</v>
      </c>
      <c r="G273" s="20">
        <f t="shared" si="40"/>
        <v>-0.37905780471165884</v>
      </c>
      <c r="H273" s="1">
        <f t="shared" si="42"/>
        <v>2.9359332945861912E-5</v>
      </c>
      <c r="I273" s="8">
        <f t="shared" si="43"/>
        <v>15.284614768053931</v>
      </c>
      <c r="J273" s="8">
        <f t="shared" si="44"/>
        <v>47.888744734821209</v>
      </c>
    </row>
    <row r="274" spans="1:10" x14ac:dyDescent="0.2">
      <c r="A274" s="8">
        <f t="shared" si="45"/>
        <v>21.416666666666632</v>
      </c>
      <c r="B274" s="9">
        <f t="shared" ref="B274:B337" si="47">B273+((I273+dp_dy*(1+EXP(-(ABS(E273)-displ)/9*sharpness))^(-alpha)/(H273*rho))/H273*SIN(H273*time_step*3600)-J273/H273*COS(H273*time_step*3600)-dp_dy*(1+EXP(-(ABS(E273)-displ)/9*sharpness))^(-alpha)*time_step*3600/(H273*rho)+J273/H273)/1000</f>
        <v>-2.6276611772196263</v>
      </c>
      <c r="C274" s="9">
        <f t="shared" ref="C274:C337" si="48">C273+((I273+dp_dy*(1+EXP(-(ABS(E273)-displ)/9*sharpness))^(-alpha)/(H273*rho))/H273*COS(H273*time_step*3600)+J273/H273*SIN(H273*time_step*3600)-(I273+dp_dy*(1+EXP(-(ABS(E273)-displ)/9*sharpness))^(-alpha)/(H273*rho))/H273)/1000</f>
        <v>1861.4570221776612</v>
      </c>
      <c r="D274" s="48">
        <f t="shared" si="46"/>
        <v>-2.6276611772196263</v>
      </c>
      <c r="E274" s="8">
        <f t="shared" ref="E274:E337" si="49">360*(init_km_from_eq+C274)/(2*PI()*6.37*10^3)</f>
        <v>11.743113204987454</v>
      </c>
      <c r="F274" s="32">
        <f t="shared" si="41"/>
        <v>-3.8149555054583958E-4</v>
      </c>
      <c r="G274" s="20">
        <f t="shared" ref="G274:G337" si="50">F274*10^5/100</f>
        <v>-0.38149555054583956</v>
      </c>
      <c r="H274" s="1">
        <f t="shared" si="42"/>
        <v>2.9681950528943288E-5</v>
      </c>
      <c r="I274" s="8">
        <f t="shared" si="43"/>
        <v>15.707070971760643</v>
      </c>
      <c r="J274" s="8">
        <f t="shared" si="44"/>
        <v>48.038383082082255</v>
      </c>
    </row>
    <row r="275" spans="1:10" x14ac:dyDescent="0.2">
      <c r="A275" s="8">
        <f t="shared" si="45"/>
        <v>21.499999999999964</v>
      </c>
      <c r="B275" s="9">
        <f t="shared" si="47"/>
        <v>2.1486899100229717</v>
      </c>
      <c r="C275" s="9">
        <f t="shared" si="48"/>
        <v>1875.8905616860561</v>
      </c>
      <c r="D275" s="48">
        <f t="shared" si="46"/>
        <v>2.1486899100229717</v>
      </c>
      <c r="E275" s="8">
        <f t="shared" si="49"/>
        <v>11.872937521669771</v>
      </c>
      <c r="F275" s="32">
        <f t="shared" ref="F275:F338" si="51">dp_dy*(1+EXP(-(ABS(E274)-displ)/9*sharpness))^(-alpha)</f>
        <v>-3.8395488502302843E-4</v>
      </c>
      <c r="G275" s="20">
        <f t="shared" si="50"/>
        <v>-0.38395488502302849</v>
      </c>
      <c r="H275" s="1">
        <f t="shared" ref="H275:H338" si="52">2*7.292*10^(-5)*SIN(E275*PI()/180)</f>
        <v>3.000541093179382E-5</v>
      </c>
      <c r="I275" s="8">
        <f t="shared" si="43"/>
        <v>16.135486577406368</v>
      </c>
      <c r="J275" s="8">
        <f t="shared" si="44"/>
        <v>48.184577829169129</v>
      </c>
    </row>
    <row r="276" spans="1:10" x14ac:dyDescent="0.2">
      <c r="A276" s="8">
        <f t="shared" si="45"/>
        <v>21.583333333333297</v>
      </c>
      <c r="B276" s="9">
        <f t="shared" si="47"/>
        <v>7.0544614296047587</v>
      </c>
      <c r="C276" s="9">
        <f t="shared" si="48"/>
        <v>1890.3674268651864</v>
      </c>
      <c r="D276" s="48">
        <f t="shared" si="46"/>
        <v>7.0544614296047587</v>
      </c>
      <c r="E276" s="8">
        <f t="shared" si="49"/>
        <v>12.003151536637441</v>
      </c>
      <c r="F276" s="32">
        <f t="shared" si="51"/>
        <v>-3.8643581966017819E-4</v>
      </c>
      <c r="G276" s="20">
        <f t="shared" si="50"/>
        <v>-0.3864358196601782</v>
      </c>
      <c r="H276" s="1">
        <f t="shared" si="52"/>
        <v>3.0329687529683309E-5</v>
      </c>
      <c r="I276" s="8">
        <f t="shared" si="43"/>
        <v>16.56987086611035</v>
      </c>
      <c r="J276" s="8">
        <f t="shared" si="44"/>
        <v>48.327205003531716</v>
      </c>
    </row>
    <row r="277" spans="1:10" x14ac:dyDescent="0.2">
      <c r="A277" s="8">
        <f t="shared" si="45"/>
        <v>21.666666666666629</v>
      </c>
      <c r="B277" s="9">
        <f t="shared" si="47"/>
        <v>12.091445058527832</v>
      </c>
      <c r="C277" s="9">
        <f t="shared" si="48"/>
        <v>1904.8865285804245</v>
      </c>
      <c r="D277" s="48">
        <f t="shared" si="46"/>
        <v>12.091445058527832</v>
      </c>
      <c r="E277" s="8">
        <f t="shared" si="49"/>
        <v>12.133745453529798</v>
      </c>
      <c r="F277" s="32">
        <f t="shared" si="51"/>
        <v>-3.8893835694563605E-4</v>
      </c>
      <c r="G277" s="20">
        <f t="shared" si="50"/>
        <v>-0.38893835694563605</v>
      </c>
      <c r="H277" s="1">
        <f t="shared" si="52"/>
        <v>3.0654752870283025E-5</v>
      </c>
      <c r="I277" s="8">
        <f t="shared" si="43"/>
        <v>17.010230684345213</v>
      </c>
      <c r="J277" s="8">
        <f t="shared" si="44"/>
        <v>48.46613863168357</v>
      </c>
    </row>
    <row r="278" spans="1:10" x14ac:dyDescent="0.2">
      <c r="A278" s="8">
        <f t="shared" si="45"/>
        <v>21.749999999999961</v>
      </c>
      <c r="B278" s="9">
        <f t="shared" si="47"/>
        <v>17.261434150687847</v>
      </c>
      <c r="C278" s="9">
        <f t="shared" si="48"/>
        <v>1919.4467396077453</v>
      </c>
      <c r="D278" s="48">
        <f t="shared" si="46"/>
        <v>17.261434150687847</v>
      </c>
      <c r="E278" s="8">
        <f t="shared" si="49"/>
        <v>12.264709133386205</v>
      </c>
      <c r="F278" s="32">
        <f t="shared" si="51"/>
        <v>-3.9146248998219254E-4</v>
      </c>
      <c r="G278" s="20">
        <f t="shared" si="50"/>
        <v>-0.39146248998219257</v>
      </c>
      <c r="H278" s="1">
        <f t="shared" si="52"/>
        <v>3.0980578663745791E-5</v>
      </c>
      <c r="I278" s="8">
        <f t="shared" si="43"/>
        <v>17.4565703551269</v>
      </c>
      <c r="J278" s="8">
        <f t="shared" si="44"/>
        <v>48.601250761207993</v>
      </c>
    </row>
    <row r="279" spans="1:10" x14ac:dyDescent="0.2">
      <c r="A279" s="8">
        <f t="shared" si="45"/>
        <v>21.833333333333293</v>
      </c>
      <c r="B279" s="9">
        <f t="shared" si="47"/>
        <v>22.566222966369438</v>
      </c>
      <c r="C279" s="9">
        <f t="shared" si="48"/>
        <v>1934.0468940437197</v>
      </c>
      <c r="D279" s="48">
        <f t="shared" si="46"/>
        <v>22.566222966369438</v>
      </c>
      <c r="E279" s="8">
        <f t="shared" si="49"/>
        <v>12.396032089339192</v>
      </c>
      <c r="F279" s="32">
        <f t="shared" si="51"/>
        <v>-3.9400820212377101E-4</v>
      </c>
      <c r="G279" s="20">
        <f t="shared" si="50"/>
        <v>-0.39400820212377097</v>
      </c>
      <c r="H279" s="1">
        <f t="shared" si="52"/>
        <v>3.130713577307848E-5</v>
      </c>
      <c r="I279" s="8">
        <f t="shared" ref="I279:I300" si="53">(I278+dp_dy*(1+EXP(-(ABS(E278)-displ)/9*sharpness))^(-alpha)/(H278*rho))*COS(H278*time_step*3600)+J278*SIN(H278*time_step*3600)-dp_dy*(1+EXP(-(ABS(E278)-displ)/9*sharpness))^(-alpha)/(H278*rho)</f>
        <v>17.908891588133443</v>
      </c>
      <c r="J279" s="8">
        <f t="shared" ref="J279:J300" si="54">-(I278+dp_dy*(1+EXP(-(ABS(E278)-displ)/9*sharpness))^(-alpha)/(H278*rho))*SIN(H278*time_step*3600)+J278*COS(H278*time_step*3600)</f>
        <v>48.732411485602036</v>
      </c>
    </row>
    <row r="280" spans="1:10" x14ac:dyDescent="0.2">
      <c r="A280" s="8">
        <f t="shared" si="45"/>
        <v>21.916666666666625</v>
      </c>
      <c r="B280" s="9">
        <f t="shared" si="47"/>
        <v>28.007605874628258</v>
      </c>
      <c r="C280" s="9">
        <f t="shared" si="48"/>
        <v>1948.6857867234016</v>
      </c>
      <c r="D280" s="48">
        <f t="shared" si="46"/>
        <v>28.007605874628258</v>
      </c>
      <c r="E280" s="8">
        <f t="shared" si="49"/>
        <v>12.527703481378555</v>
      </c>
      <c r="F280" s="32">
        <f t="shared" si="51"/>
        <v>-3.9657546660595302E-4</v>
      </c>
      <c r="G280" s="20">
        <f t="shared" si="50"/>
        <v>-0.396575466605953</v>
      </c>
      <c r="H280" s="1">
        <f t="shared" si="52"/>
        <v>3.1634394204826892E-5</v>
      </c>
      <c r="I280" s="8">
        <f t="shared" si="53"/>
        <v>18.367193388823768</v>
      </c>
      <c r="J280" s="8">
        <f t="shared" si="54"/>
        <v>48.859488972054336</v>
      </c>
    </row>
    <row r="281" spans="1:10" x14ac:dyDescent="0.2">
      <c r="A281" s="8">
        <f t="shared" si="45"/>
        <v>21.999999999999957</v>
      </c>
      <c r="B281" s="9">
        <f t="shared" si="47"/>
        <v>33.58737652826678</v>
      </c>
      <c r="C281" s="9">
        <f t="shared" si="48"/>
        <v>1963.3621726469996</v>
      </c>
      <c r="D281" s="48">
        <f t="shared" si="46"/>
        <v>33.58737652826678</v>
      </c>
      <c r="E281" s="8">
        <f t="shared" si="49"/>
        <v>12.659712111194469</v>
      </c>
      <c r="F281" s="32">
        <f t="shared" si="51"/>
        <v>-3.9916424617056145E-4</v>
      </c>
      <c r="G281" s="20">
        <f t="shared" si="50"/>
        <v>-0.39916424617056145</v>
      </c>
      <c r="H281" s="1">
        <f t="shared" si="52"/>
        <v>3.1962323100093599E-5</v>
      </c>
      <c r="I281" s="8">
        <f t="shared" si="53"/>
        <v>18.831471966633039</v>
      </c>
      <c r="J281" s="8">
        <f t="shared" si="54"/>
        <v>48.982349492252524</v>
      </c>
    </row>
    <row r="282" spans="1:10" x14ac:dyDescent="0.2">
      <c r="A282" s="8">
        <f t="shared" si="45"/>
        <v>22.08333333333329</v>
      </c>
      <c r="B282" s="9">
        <f t="shared" si="47"/>
        <v>39.307327011143521</v>
      </c>
      <c r="C282" s="9">
        <f t="shared" si="48"/>
        <v>1978.0747664162584</v>
      </c>
      <c r="D282" s="48">
        <f t="shared" si="46"/>
        <v>39.307327011143521</v>
      </c>
      <c r="E282" s="8">
        <f t="shared" si="49"/>
        <v>12.792046417107969</v>
      </c>
      <c r="F282" s="32">
        <f t="shared" si="51"/>
        <v>-4.0177449268454803E-4</v>
      </c>
      <c r="G282" s="20">
        <f t="shared" si="50"/>
        <v>-0.40177449268454801</v>
      </c>
      <c r="H282" s="1">
        <f t="shared" si="52"/>
        <v>3.229089072590964E-5</v>
      </c>
      <c r="I282" s="8">
        <f t="shared" si="53"/>
        <v>19.301720642326515</v>
      </c>
      <c r="J282" s="8">
        <f t="shared" si="54"/>
        <v>49.100857456315701</v>
      </c>
    </row>
    <row r="283" spans="1:10" x14ac:dyDescent="0.2">
      <c r="A283" s="8">
        <f t="shared" si="45"/>
        <v>22.166666666666622</v>
      </c>
      <c r="B283" s="9">
        <f t="shared" si="47"/>
        <v>45.169246957570046</v>
      </c>
      <c r="C283" s="9">
        <f t="shared" si="48"/>
        <v>1992.8222416815011</v>
      </c>
      <c r="D283" s="48">
        <f t="shared" si="46"/>
        <v>45.169246957570046</v>
      </c>
      <c r="E283" s="8">
        <f t="shared" si="49"/>
        <v>12.924694469097293</v>
      </c>
      <c r="F283" s="32">
        <f t="shared" si="51"/>
        <v>-4.044061467534513E-4</v>
      </c>
      <c r="G283" s="20">
        <f t="shared" si="50"/>
        <v>-0.40440614675345132</v>
      </c>
      <c r="H283" s="1">
        <f t="shared" si="52"/>
        <v>3.2620064466981289E-5</v>
      </c>
      <c r="I283" s="8">
        <f t="shared" si="53"/>
        <v>19.777929754599526</v>
      </c>
      <c r="J283" s="8">
        <f t="shared" si="54"/>
        <v>49.214875449946703</v>
      </c>
    </row>
    <row r="284" spans="1:10" x14ac:dyDescent="0.2">
      <c r="A284" s="8">
        <f t="shared" si="45"/>
        <v>22.249999999999954</v>
      </c>
      <c r="B284" s="9">
        <f t="shared" si="47"/>
        <v>51.174922643590918</v>
      </c>
      <c r="C284" s="9">
        <f t="shared" si="48"/>
        <v>2007.6032306003131</v>
      </c>
      <c r="D284" s="48">
        <f t="shared" si="46"/>
        <v>51.174922643590918</v>
      </c>
      <c r="E284" s="8">
        <f t="shared" si="49"/>
        <v>13.057643963928935</v>
      </c>
      <c r="F284" s="32">
        <f t="shared" si="51"/>
        <v>-4.0705913732972743E-4</v>
      </c>
      <c r="G284" s="20">
        <f t="shared" si="50"/>
        <v>-0.40705913732972748</v>
      </c>
      <c r="H284" s="1">
        <f t="shared" si="52"/>
        <v>3.2949810817833392E-5</v>
      </c>
      <c r="I284" s="8">
        <f t="shared" si="53"/>
        <v>20.260086566016909</v>
      </c>
      <c r="J284" s="8">
        <f t="shared" si="54"/>
        <v>49.324264274898219</v>
      </c>
    </row>
    <row r="285" spans="1:10" x14ac:dyDescent="0.2">
      <c r="A285" s="8">
        <f t="shared" si="45"/>
        <v>22.333333333333286</v>
      </c>
      <c r="B285" s="9">
        <f t="shared" si="47"/>
        <v>57.326136049957448</v>
      </c>
      <c r="C285" s="9">
        <f t="shared" si="48"/>
        <v>2022.4163233088743</v>
      </c>
      <c r="D285" s="48">
        <f t="shared" si="46"/>
        <v>57.326136049957448</v>
      </c>
      <c r="E285" s="8">
        <f t="shared" si="49"/>
        <v>13.190882220402495</v>
      </c>
      <c r="F285" s="32">
        <f t="shared" si="51"/>
        <v>-4.0973338131627154E-4</v>
      </c>
      <c r="G285" s="20">
        <f t="shared" si="50"/>
        <v>-0.40973338131627152</v>
      </c>
      <c r="H285" s="1">
        <f t="shared" si="52"/>
        <v>3.3280095375371331E-5</v>
      </c>
      <c r="I285" s="8">
        <f t="shared" si="53"/>
        <v>20.748175168391029</v>
      </c>
      <c r="J285" s="8">
        <f t="shared" si="54"/>
        <v>49.428882992845516</v>
      </c>
    </row>
    <row r="286" spans="1:10" x14ac:dyDescent="0.2">
      <c r="A286" s="8">
        <f t="shared" si="45"/>
        <v>22.416666666666618</v>
      </c>
      <c r="B286" s="9">
        <f t="shared" si="47"/>
        <v>63.624663896646318</v>
      </c>
      <c r="C286" s="9">
        <f t="shared" si="48"/>
        <v>2037.2600674069772</v>
      </c>
      <c r="D286" s="48">
        <f t="shared" si="46"/>
        <v>63.624663896646318</v>
      </c>
      <c r="E286" s="8">
        <f t="shared" si="49"/>
        <v>13.32439617471859</v>
      </c>
      <c r="F286" s="32">
        <f t="shared" si="51"/>
        <v>-4.124287831654831E-4</v>
      </c>
      <c r="G286" s="20">
        <f t="shared" si="50"/>
        <v>-0.41242878316548309</v>
      </c>
      <c r="H286" s="1">
        <f t="shared" si="52"/>
        <v>3.3610882831883517E-5</v>
      </c>
      <c r="I286" s="8">
        <f t="shared" si="53"/>
        <v>21.242176387703502</v>
      </c>
      <c r="J286" s="8">
        <f t="shared" si="54"/>
        <v>49.52858897275739</v>
      </c>
    </row>
    <row r="287" spans="1:10" x14ac:dyDescent="0.2">
      <c r="A287" s="8">
        <f t="shared" si="45"/>
        <v>22.49999999999995</v>
      </c>
      <c r="B287" s="9">
        <f t="shared" si="47"/>
        <v>70.072276648797995</v>
      </c>
      <c r="C287" s="9">
        <f t="shared" si="48"/>
        <v>2052.1329674577923</v>
      </c>
      <c r="D287" s="48">
        <f t="shared" si="46"/>
        <v>70.072276648797995</v>
      </c>
      <c r="E287" s="8">
        <f t="shared" si="49"/>
        <v>13.458172375979441</v>
      </c>
      <c r="F287" s="32">
        <f t="shared" si="51"/>
        <v>-4.1514523447425719E-4</v>
      </c>
      <c r="G287" s="20">
        <f t="shared" si="50"/>
        <v>-0.41514523447425716</v>
      </c>
      <c r="H287" s="1">
        <f t="shared" si="52"/>
        <v>3.3942136968507026E-5</v>
      </c>
      <c r="I287" s="8">
        <f t="shared" si="53"/>
        <v>21.742067688681761</v>
      </c>
      <c r="J287" s="8">
        <f t="shared" si="54"/>
        <v>49.623237941855152</v>
      </c>
    </row>
    <row r="288" spans="1:10" x14ac:dyDescent="0.2">
      <c r="A288" s="8">
        <f t="shared" si="45"/>
        <v>22.583333333333282</v>
      </c>
      <c r="B288" s="9">
        <f t="shared" si="47"/>
        <v>76.670737493995318</v>
      </c>
      <c r="C288" s="9">
        <f t="shared" si="48"/>
        <v>2067.0334845034708</v>
      </c>
      <c r="D288" s="48">
        <f t="shared" si="46"/>
        <v>76.670737493995318</v>
      </c>
      <c r="E288" s="8">
        <f t="shared" si="49"/>
        <v>13.592196981831892</v>
      </c>
      <c r="F288" s="32">
        <f t="shared" si="51"/>
        <v>-4.1788261357530629E-4</v>
      </c>
      <c r="G288" s="20">
        <f t="shared" si="50"/>
        <v>-0.41788261357530632</v>
      </c>
      <c r="H288" s="1">
        <f t="shared" si="52"/>
        <v>3.4273820649178836E-5</v>
      </c>
      <c r="I288" s="8">
        <f t="shared" si="53"/>
        <v>22.247823079147754</v>
      </c>
      <c r="J288" s="8">
        <f t="shared" si="54"/>
        <v>49.712684040247616</v>
      </c>
    </row>
    <row r="289" spans="1:10" x14ac:dyDescent="0.2">
      <c r="A289" s="8">
        <f t="shared" si="45"/>
        <v>22.666666666666615</v>
      </c>
      <c r="B289" s="9">
        <f t="shared" si="47"/>
        <v>83.421801290825911</v>
      </c>
      <c r="C289" s="9">
        <f t="shared" si="48"/>
        <v>2081.9600355977013</v>
      </c>
      <c r="D289" s="48">
        <f t="shared" si="46"/>
        <v>83.421801290825911</v>
      </c>
      <c r="E289" s="8">
        <f t="shared" si="49"/>
        <v>13.726455754262942</v>
      </c>
      <c r="F289" s="32">
        <f t="shared" si="51"/>
        <v>-4.2064078512525453E-4</v>
      </c>
      <c r="G289" s="20">
        <f t="shared" si="50"/>
        <v>-0.42064078512525455</v>
      </c>
      <c r="H289" s="1">
        <f t="shared" si="52"/>
        <v>3.460589581509561E-5</v>
      </c>
      <c r="I289" s="8">
        <f t="shared" si="53"/>
        <v>22.759413014262218</v>
      </c>
      <c r="J289" s="8">
        <f t="shared" si="54"/>
        <v>49.796779879327822</v>
      </c>
    </row>
    <row r="290" spans="1:10" x14ac:dyDescent="0.2">
      <c r="A290" s="8">
        <f t="shared" si="45"/>
        <v>22.749999999999947</v>
      </c>
      <c r="B290" s="9">
        <f t="shared" si="47"/>
        <v>90.327213488722194</v>
      </c>
      <c r="C290" s="9">
        <f t="shared" si="48"/>
        <v>2096.9109933563609</v>
      </c>
      <c r="D290" s="48">
        <f t="shared" si="46"/>
        <v>90.327213488722194</v>
      </c>
      <c r="E290" s="8">
        <f t="shared" si="49"/>
        <v>13.860934055558008</v>
      </c>
      <c r="F290" s="32">
        <f t="shared" si="51"/>
        <v>-4.2341959968997803E-4</v>
      </c>
      <c r="G290" s="20">
        <f t="shared" si="50"/>
        <v>-0.42341959968997805</v>
      </c>
      <c r="H290" s="1">
        <f t="shared" si="52"/>
        <v>3.4938323479704879E-5</v>
      </c>
      <c r="I290" s="8">
        <f t="shared" si="53"/>
        <v>23.276804300794293</v>
      </c>
      <c r="J290" s="8">
        <f t="shared" si="54"/>
        <v>49.875376604014612</v>
      </c>
    </row>
    <row r="291" spans="1:10" x14ac:dyDescent="0.2">
      <c r="A291" s="8">
        <f t="shared" si="45"/>
        <v>22.833333333333279</v>
      </c>
      <c r="B291" s="9">
        <f t="shared" si="47"/>
        <v>97.388709019102123</v>
      </c>
      <c r="C291" s="9">
        <f t="shared" si="48"/>
        <v>2111.8846855274251</v>
      </c>
      <c r="D291" s="48">
        <f t="shared" si="46"/>
        <v>97.388709019102123</v>
      </c>
      <c r="E291" s="8">
        <f t="shared" si="49"/>
        <v>13.995616844432428</v>
      </c>
      <c r="F291" s="32">
        <f t="shared" si="51"/>
        <v>-4.2621889332768707E-4</v>
      </c>
      <c r="G291" s="20">
        <f t="shared" si="50"/>
        <v>-0.42621889332768709</v>
      </c>
      <c r="H291" s="1">
        <f t="shared" si="52"/>
        <v>3.5271063724250718E-5</v>
      </c>
      <c r="I291" s="8">
        <f t="shared" si="53"/>
        <v>23.799960001552463</v>
      </c>
      <c r="J291" s="8">
        <f t="shared" si="54"/>
        <v>49.948323958919481</v>
      </c>
    </row>
    <row r="292" spans="1:10" x14ac:dyDescent="0.2">
      <c r="A292" s="8">
        <f t="shared" si="45"/>
        <v>22.916666666666611</v>
      </c>
      <c r="B292" s="9">
        <f t="shared" si="47"/>
        <v>104.60801115788283</v>
      </c>
      <c r="C292" s="9">
        <f t="shared" si="48"/>
        <v>2126.8793945813277</v>
      </c>
      <c r="D292" s="48">
        <f t="shared" si="46"/>
        <v>104.60801115788283</v>
      </c>
      <c r="E292" s="8">
        <f t="shared" si="49"/>
        <v>14.130488672346903</v>
      </c>
      <c r="F292" s="32">
        <f t="shared" si="51"/>
        <v>-4.2903848717029019E-4</v>
      </c>
      <c r="G292" s="20">
        <f t="shared" si="50"/>
        <v>-0.42903848717029019</v>
      </c>
      <c r="H292" s="1">
        <f t="shared" si="52"/>
        <v>3.5604075693897175E-5</v>
      </c>
      <c r="I292" s="8">
        <f t="shared" si="53"/>
        <v>24.328839340119266</v>
      </c>
      <c r="J292" s="8">
        <f t="shared" si="54"/>
        <v>50.015470358515643</v>
      </c>
    </row>
    <row r="293" spans="1:10" x14ac:dyDescent="0.2">
      <c r="A293" s="8">
        <f t="shared" si="45"/>
        <v>22.999999999999943</v>
      </c>
      <c r="B293" s="9">
        <f t="shared" si="47"/>
        <v>111.98683035948008</v>
      </c>
      <c r="C293" s="9">
        <f t="shared" si="48"/>
        <v>2141.893357322981</v>
      </c>
      <c r="D293" s="48">
        <f t="shared" si="46"/>
        <v>111.98683035948008</v>
      </c>
      <c r="E293" s="8">
        <f t="shared" si="49"/>
        <v>14.265533680017768</v>
      </c>
      <c r="F293" s="32">
        <f t="shared" si="51"/>
        <v>-4.3187818700360505E-4</v>
      </c>
      <c r="G293" s="20">
        <f t="shared" si="50"/>
        <v>-0.43187818700360503</v>
      </c>
      <c r="H293" s="1">
        <f t="shared" si="52"/>
        <v>3.5937317594452465E-5</v>
      </c>
      <c r="I293" s="8">
        <f t="shared" si="53"/>
        <v>24.863397606038447</v>
      </c>
      <c r="J293" s="8">
        <f t="shared" si="54"/>
        <v>50.0766629613831</v>
      </c>
    </row>
    <row r="294" spans="1:10" x14ac:dyDescent="0.2">
      <c r="A294" s="8">
        <f t="shared" si="45"/>
        <v>23.083333333333275</v>
      </c>
      <c r="B294" s="9">
        <f t="shared" si="47"/>
        <v>119.52686306245226</v>
      </c>
      <c r="C294" s="9">
        <f t="shared" si="48"/>
        <v>2156.924764526691</v>
      </c>
      <c r="D294" s="48">
        <f t="shared" si="46"/>
        <v>119.52686306245226</v>
      </c>
      <c r="E294" s="8">
        <f t="shared" si="49"/>
        <v>14.400735594133172</v>
      </c>
      <c r="F294" s="32">
        <f t="shared" si="51"/>
        <v>-4.3473778284701912E-4</v>
      </c>
      <c r="G294" s="20">
        <f t="shared" si="50"/>
        <v>-0.43473778284701914</v>
      </c>
      <c r="H294" s="1">
        <f t="shared" si="52"/>
        <v>3.627074668971729E-5</v>
      </c>
      <c r="I294" s="8">
        <f t="shared" si="53"/>
        <v>25.403586060609705</v>
      </c>
      <c r="J294" s="8">
        <f t="shared" si="54"/>
        <v>50.131747748599089</v>
      </c>
    </row>
    <row r="295" spans="1:10" x14ac:dyDescent="0.2">
      <c r="A295" s="8">
        <f t="shared" si="45"/>
        <v>23.166666666666607</v>
      </c>
      <c r="B295" s="9">
        <f t="shared" si="47"/>
        <v>127.22979046699612</v>
      </c>
      <c r="C295" s="9">
        <f t="shared" si="48"/>
        <v>2171.9717605952183</v>
      </c>
      <c r="D295" s="48">
        <f t="shared" si="46"/>
        <v>127.22979046699612</v>
      </c>
      <c r="E295" s="8">
        <f t="shared" si="49"/>
        <v>14.536077724286478</v>
      </c>
      <c r="F295" s="32">
        <f t="shared" si="51"/>
        <v>-4.3761704853323023E-4</v>
      </c>
      <c r="G295" s="20">
        <f t="shared" si="50"/>
        <v>-0.43761704853323025</v>
      </c>
      <c r="H295" s="1">
        <f t="shared" si="52"/>
        <v>3.6604319299480353E-5</v>
      </c>
      <c r="I295" s="8">
        <f t="shared" si="53"/>
        <v>25.949351843452426</v>
      </c>
      <c r="J295" s="8">
        <f t="shared" si="54"/>
        <v>50.180569606339525</v>
      </c>
    </row>
    <row r="296" spans="1:10" x14ac:dyDescent="0.2">
      <c r="A296" s="8">
        <f t="shared" si="45"/>
        <v>23.24999999999994</v>
      </c>
      <c r="B296" s="9">
        <f t="shared" si="47"/>
        <v>135.09727728454766</v>
      </c>
      <c r="C296" s="9">
        <f t="shared" si="48"/>
        <v>2187.0324432442621</v>
      </c>
      <c r="D296" s="48">
        <f t="shared" si="46"/>
        <v>135.09727728454766</v>
      </c>
      <c r="E296" s="8">
        <f t="shared" si="49"/>
        <v>14.671542960138302</v>
      </c>
      <c r="F296" s="32">
        <f t="shared" si="51"/>
        <v>-4.4051574128874381E-4</v>
      </c>
      <c r="G296" s="20">
        <f t="shared" si="50"/>
        <v>-0.44051574128874377</v>
      </c>
      <c r="H296" s="1">
        <f t="shared" si="52"/>
        <v>3.6937990798184127E-5</v>
      </c>
      <c r="I296" s="8">
        <f t="shared" si="53"/>
        <v>26.500637880006167</v>
      </c>
      <c r="J296" s="8">
        <f t="shared" si="54"/>
        <v>50.222972412751979</v>
      </c>
    </row>
    <row r="297" spans="1:10" x14ac:dyDescent="0.2">
      <c r="A297" s="8">
        <f t="shared" si="45"/>
        <v>23.333333333333272</v>
      </c>
      <c r="B297" s="9">
        <f t="shared" si="47"/>
        <v>143.13097045979785</v>
      </c>
      <c r="C297" s="9">
        <f t="shared" si="48"/>
        <v>2202.1048632136517</v>
      </c>
      <c r="D297" s="48">
        <f t="shared" si="46"/>
        <v>143.13097045979785</v>
      </c>
      <c r="E297" s="8">
        <f t="shared" si="49"/>
        <v>14.807113768818793</v>
      </c>
      <c r="F297" s="32">
        <f t="shared" si="51"/>
        <v>-4.4343360131582154E-4</v>
      </c>
      <c r="G297" s="20">
        <f t="shared" si="50"/>
        <v>-0.44343360131582155</v>
      </c>
      <c r="H297" s="1">
        <f t="shared" si="52"/>
        <v>3.7271715614283789E-5</v>
      </c>
      <c r="I297" s="8">
        <f t="shared" si="53"/>
        <v>27.057382790141848</v>
      </c>
      <c r="J297" s="8">
        <f t="shared" si="54"/>
        <v>50.258799129156024</v>
      </c>
    </row>
    <row r="298" spans="1:10" x14ac:dyDescent="0.2">
      <c r="A298" s="8">
        <f t="shared" ref="A298:A361" si="55">A297+time_step</f>
        <v>23.416666666666604</v>
      </c>
      <c r="B298" s="9">
        <f t="shared" si="47"/>
        <v>151.33249786548197</v>
      </c>
      <c r="C298" s="9">
        <f t="shared" si="48"/>
        <v>2217.1870240065555</v>
      </c>
      <c r="D298" s="48">
        <f t="shared" si="46"/>
        <v>151.33249786548197</v>
      </c>
      <c r="E298" s="8">
        <f t="shared" si="49"/>
        <v>14.942772192581913</v>
      </c>
      <c r="F298" s="32">
        <f t="shared" si="51"/>
        <v>-4.4637035137662563E-4</v>
      </c>
      <c r="G298" s="20">
        <f t="shared" si="50"/>
        <v>-0.44637035137662567</v>
      </c>
      <c r="H298" s="1">
        <f t="shared" si="52"/>
        <v>3.7605447230322081E-5</v>
      </c>
      <c r="I298" s="8">
        <f t="shared" si="53"/>
        <v>27.619520798063856</v>
      </c>
      <c r="J298" s="8">
        <f t="shared" si="54"/>
        <v>50.287891895621087</v>
      </c>
    </row>
    <row r="299" spans="1:10" x14ac:dyDescent="0.2">
      <c r="A299" s="8">
        <f t="shared" si="55"/>
        <v>23.499999999999936</v>
      </c>
      <c r="B299" s="9">
        <f t="shared" si="47"/>
        <v>159.70346697035825</v>
      </c>
      <c r="C299" s="9">
        <f t="shared" si="48"/>
        <v>2232.2768816580246</v>
      </c>
      <c r="D299" s="48">
        <f t="shared" si="46"/>
        <v>159.70346697035825</v>
      </c>
      <c r="E299" s="8">
        <f t="shared" si="49"/>
        <v>15.078499846723574</v>
      </c>
      <c r="F299" s="32">
        <f t="shared" si="51"/>
        <v>-4.4932569638032947E-4</v>
      </c>
      <c r="G299" s="20">
        <f t="shared" si="50"/>
        <v>-0.44932569638032943</v>
      </c>
      <c r="H299" s="1">
        <f t="shared" si="52"/>
        <v>3.7939138183742468E-5</v>
      </c>
      <c r="I299" s="8">
        <f t="shared" si="53"/>
        <v>28.186981643689254</v>
      </c>
      <c r="J299" s="8">
        <f t="shared" si="54"/>
        <v>50.310092130966247</v>
      </c>
    </row>
    <row r="300" spans="1:10" x14ac:dyDescent="0.2">
      <c r="A300" s="8">
        <f t="shared" si="55"/>
        <v>23.583333333333268</v>
      </c>
      <c r="B300" s="9">
        <f t="shared" si="47"/>
        <v>168.24546348084715</v>
      </c>
      <c r="C300" s="9">
        <f t="shared" si="48"/>
        <v>2247.3723445342066</v>
      </c>
      <c r="D300" s="48">
        <f t="shared" si="46"/>
        <v>168.24546348084715</v>
      </c>
      <c r="E300" s="8">
        <f t="shared" si="49"/>
        <v>15.214277917775636</v>
      </c>
      <c r="F300" s="32">
        <f t="shared" si="51"/>
        <v>-4.5229932297399941E-4</v>
      </c>
      <c r="G300" s="20">
        <f t="shared" si="50"/>
        <v>-0.45229932297399938</v>
      </c>
      <c r="H300" s="1">
        <f t="shared" si="52"/>
        <v>3.8272740068462996E-5</v>
      </c>
      <c r="I300" s="8">
        <f t="shared" si="53"/>
        <v>28.759690495696272</v>
      </c>
      <c r="J300" s="8">
        <f t="shared" si="54"/>
        <v>50.325240637220261</v>
      </c>
    </row>
    <row r="301" spans="1:10" x14ac:dyDescent="0.2">
      <c r="A301" s="8">
        <f t="shared" si="55"/>
        <v>23.6666666666666</v>
      </c>
      <c r="B301" s="9">
        <f t="shared" si="47"/>
        <v>176.96004995686161</v>
      </c>
      <c r="C301" s="9">
        <f t="shared" si="48"/>
        <v>2262.4712731635682</v>
      </c>
      <c r="D301" s="48">
        <f t="shared" si="46"/>
        <v>176.96004995686161</v>
      </c>
      <c r="E301" s="8">
        <f t="shared" si="49"/>
        <v>15.350087161987828</v>
      </c>
      <c r="F301" s="32">
        <f t="shared" si="51"/>
        <v>-4.5529089913809375E-4</v>
      </c>
      <c r="G301" s="20">
        <f t="shared" si="50"/>
        <v>-0.45529089913809373</v>
      </c>
      <c r="H301" s="1">
        <f t="shared" si="52"/>
        <v>3.8606203537232386E-5</v>
      </c>
      <c r="I301" s="8">
        <f t="shared" ref="I301:I350" si="56">(I300+dp_dy*(1+EXP(-(ABS(E300)-displ)/9*sharpness))^(-alpha)/(H300*rho))*COS(H300*time_step*3600)+J300*SIN(H300*time_step*3600)-dp_dy*(1+EXP(-(ABS(E300)-displ)/9*sharpness))^(-alpha)/(H300*rho)</f>
        <v>29.3375678664401</v>
      </c>
      <c r="J301" s="8">
        <f t="shared" ref="J301:J350" si="57">-(I300+dp_dy*(1+EXP(-(ABS(E300)-displ)/9*sharpness))^(-alpha)/(H300*rho))*SIN(H300*time_step*3600)+J300*COS(H300*time_step*3600)</f>
        <v>50.333177708573189</v>
      </c>
    </row>
    <row r="302" spans="1:10" x14ac:dyDescent="0.2">
      <c r="A302" s="8">
        <f t="shared" si="55"/>
        <v>23.749999999999932</v>
      </c>
      <c r="B302" s="9">
        <f t="shared" si="47"/>
        <v>185.84876440241905</v>
      </c>
      <c r="C302" s="9">
        <f t="shared" si="48"/>
        <v>2277.5714801014828</v>
      </c>
      <c r="D302" s="48">
        <f t="shared" si="46"/>
        <v>185.84876440241905</v>
      </c>
      <c r="E302" s="8">
        <f t="shared" si="49"/>
        <v>15.485907904109757</v>
      </c>
      <c r="F302" s="32">
        <f t="shared" si="51"/>
        <v>-4.5830007378745035E-4</v>
      </c>
      <c r="G302" s="20">
        <f t="shared" si="50"/>
        <v>-0.45830007378745036</v>
      </c>
      <c r="H302" s="1">
        <f t="shared" si="52"/>
        <v>3.8939478304790131E-5</v>
      </c>
      <c r="I302" s="8">
        <f t="shared" si="56"/>
        <v>29.920529528939554</v>
      </c>
      <c r="J302" s="8">
        <f t="shared" si="57"/>
        <v>50.333743244844243</v>
      </c>
    </row>
    <row r="303" spans="1:10" x14ac:dyDescent="0.2">
      <c r="A303" s="8">
        <f t="shared" si="55"/>
        <v>23.833333333333265</v>
      </c>
      <c r="B303" s="9">
        <f t="shared" si="47"/>
        <v>194.91311883168896</v>
      </c>
      <c r="C303" s="9">
        <f t="shared" si="48"/>
        <v>2292.6707298295369</v>
      </c>
      <c r="D303" s="48">
        <f t="shared" si="46"/>
        <v>194.91311883168896</v>
      </c>
      <c r="E303" s="8">
        <f t="shared" si="49"/>
        <v>15.621720036485195</v>
      </c>
      <c r="F303" s="32">
        <f t="shared" si="51"/>
        <v>-4.6132647637867438E-4</v>
      </c>
      <c r="G303" s="20">
        <f t="shared" si="50"/>
        <v>-0.46132647637867435</v>
      </c>
      <c r="H303" s="1">
        <f t="shared" si="52"/>
        <v>3.9272513151851265E-5</v>
      </c>
      <c r="I303" s="8">
        <f t="shared" si="56"/>
        <v>30.508486436143713</v>
      </c>
      <c r="J303" s="8">
        <f t="shared" si="57"/>
        <v>50.326776869482771</v>
      </c>
    </row>
    <row r="304" spans="1:10" x14ac:dyDescent="0.2">
      <c r="A304" s="8">
        <f t="shared" si="55"/>
        <v>23.916666666666597</v>
      </c>
      <c r="B304" s="9">
        <f t="shared" si="47"/>
        <v>204.15459781118898</v>
      </c>
      <c r="C304" s="9">
        <f t="shared" si="48"/>
        <v>2307.7667386909179</v>
      </c>
      <c r="D304" s="48">
        <f t="shared" si="46"/>
        <v>204.15459781118898</v>
      </c>
      <c r="E304" s="8">
        <f t="shared" si="49"/>
        <v>15.757503018470945</v>
      </c>
      <c r="F304" s="32">
        <f t="shared" si="51"/>
        <v>-4.6436971652486842E-4</v>
      </c>
      <c r="G304" s="20">
        <f t="shared" si="50"/>
        <v>-0.46436971652486841</v>
      </c>
      <c r="H304" s="1">
        <f t="shared" si="52"/>
        <v>3.960525592993659E-5</v>
      </c>
      <c r="I304" s="8">
        <f t="shared" si="56"/>
        <v>31.101344642692759</v>
      </c>
      <c r="J304" s="8">
        <f t="shared" si="57"/>
        <v>50.312118052111451</v>
      </c>
    </row>
    <row r="305" spans="1:10" x14ac:dyDescent="0.2">
      <c r="A305" s="8">
        <f t="shared" si="55"/>
        <v>23.999999999999929</v>
      </c>
      <c r="B305" s="9">
        <f t="shared" si="47"/>
        <v>213.57465697891425</v>
      </c>
      <c r="C305" s="9">
        <f t="shared" si="48"/>
        <v>2322.857174863248</v>
      </c>
      <c r="D305" s="48">
        <f t="shared" si="46"/>
        <v>213.57465697891425</v>
      </c>
      <c r="E305" s="8">
        <f t="shared" si="49"/>
        <v>15.893235876192463</v>
      </c>
      <c r="F305" s="32">
        <f t="shared" si="51"/>
        <v>-4.6742938361867957E-4</v>
      </c>
      <c r="G305" s="20">
        <f t="shared" si="50"/>
        <v>-0.46742938361867958</v>
      </c>
      <c r="H305" s="1">
        <f t="shared" si="52"/>
        <v>3.9937653567067857E-5</v>
      </c>
      <c r="I305" s="8">
        <f t="shared" si="56"/>
        <v>31.699005229392263</v>
      </c>
      <c r="J305" s="8">
        <f t="shared" si="57"/>
        <v>50.289606235612553</v>
      </c>
    </row>
    <row r="306" spans="1:10" x14ac:dyDescent="0.2">
      <c r="A306" s="8">
        <f t="shared" si="55"/>
        <v>24.083333333333261</v>
      </c>
      <c r="B306" s="9">
        <f t="shared" si="47"/>
        <v>223.17472154124545</v>
      </c>
      <c r="C306" s="9">
        <f t="shared" si="48"/>
        <v>2337.9396583702223</v>
      </c>
      <c r="D306" s="48">
        <f t="shared" si="46"/>
        <v>223.17472154124545</v>
      </c>
      <c r="E306" s="8">
        <f t="shared" si="49"/>
        <v>16.028897202648555</v>
      </c>
      <c r="F306" s="32">
        <f t="shared" si="51"/>
        <v>-4.7050504646466775E-4</v>
      </c>
      <c r="G306" s="20">
        <f t="shared" si="50"/>
        <v>-0.47050504646466779</v>
      </c>
      <c r="H306" s="1">
        <f t="shared" si="52"/>
        <v>4.0269652074347511E-5</v>
      </c>
      <c r="I306" s="8">
        <f t="shared" si="56"/>
        <v>32.30136423062482</v>
      </c>
      <c r="J306" s="8">
        <f t="shared" si="57"/>
        <v>50.259080967749178</v>
      </c>
    </row>
    <row r="307" spans="1:10" x14ac:dyDescent="0.2">
      <c r="A307" s="8">
        <f t="shared" si="55"/>
        <v>24.166666666666593</v>
      </c>
      <c r="B307" s="9">
        <f t="shared" si="47"/>
        <v>232.95618474855016</v>
      </c>
      <c r="C307" s="9">
        <f t="shared" si="48"/>
        <v>2353.0117611334131</v>
      </c>
      <c r="D307" s="48">
        <f t="shared" si="46"/>
        <v>232.95618474855016</v>
      </c>
      <c r="E307" s="8">
        <f t="shared" si="49"/>
        <v>16.164465158177329</v>
      </c>
      <c r="F307" s="32">
        <f t="shared" si="51"/>
        <v>-4.7359625292203359E-4</v>
      </c>
      <c r="G307" s="20">
        <f t="shared" si="50"/>
        <v>-0.47359625292203361</v>
      </c>
      <c r="H307" s="1">
        <f t="shared" si="52"/>
        <v>4.0601196553441349E-5</v>
      </c>
      <c r="I307" s="8">
        <f t="shared" si="56"/>
        <v>32.908312564927328</v>
      </c>
      <c r="J307" s="8">
        <f t="shared" si="57"/>
        <v>50.22038203730451</v>
      </c>
    </row>
    <row r="308" spans="1:10" x14ac:dyDescent="0.2">
      <c r="A308" s="8">
        <f t="shared" si="55"/>
        <v>24.249999999999925</v>
      </c>
      <c r="B308" s="9">
        <f t="shared" si="47"/>
        <v>242.9204063504643</v>
      </c>
      <c r="C308" s="9">
        <f t="shared" si="48"/>
        <v>2368.0710070655896</v>
      </c>
      <c r="D308" s="48">
        <f t="shared" si="46"/>
        <v>242.9204063504643</v>
      </c>
      <c r="E308" s="8">
        <f t="shared" si="49"/>
        <v>16.299917471295583</v>
      </c>
      <c r="F308" s="32">
        <f t="shared" si="51"/>
        <v>-4.7670252955877299E-4</v>
      </c>
      <c r="G308" s="20">
        <f t="shared" si="50"/>
        <v>-0.47670252955877301</v>
      </c>
      <c r="H308" s="1">
        <f t="shared" si="52"/>
        <v>4.0932231204981803E-5</v>
      </c>
      <c r="I308" s="8">
        <f t="shared" si="56"/>
        <v>33.519735968966238</v>
      </c>
      <c r="J308" s="8">
        <f t="shared" si="57"/>
        <v>50.173349614712222</v>
      </c>
    </row>
    <row r="309" spans="1:10" x14ac:dyDescent="0.2">
      <c r="A309" s="8">
        <f t="shared" si="55"/>
        <v>24.333333333333258</v>
      </c>
      <c r="B309" s="9">
        <f t="shared" si="47"/>
        <v>253.06871103190676</v>
      </c>
      <c r="C309" s="9">
        <f t="shared" si="48"/>
        <v>2383.1148722068951</v>
      </c>
      <c r="D309" s="48">
        <f t="shared" si="46"/>
        <v>253.06871103190676</v>
      </c>
      <c r="E309" s="8">
        <f t="shared" si="49"/>
        <v>16.435231439923648</v>
      </c>
      <c r="F309" s="32">
        <f t="shared" si="51"/>
        <v>-4.7982338131834663E-4</v>
      </c>
      <c r="G309" s="20">
        <f t="shared" si="50"/>
        <v>-0.47982338131834656</v>
      </c>
      <c r="H309" s="1">
        <f t="shared" si="52"/>
        <v>4.1262699337909067E-5</v>
      </c>
      <c r="I309" s="8">
        <f t="shared" si="56"/>
        <v>34.13551493514673</v>
      </c>
      <c r="J309" s="8">
        <f t="shared" si="57"/>
        <v>50.117824397141568</v>
      </c>
    </row>
    <row r="310" spans="1:10" x14ac:dyDescent="0.2">
      <c r="A310" s="8">
        <f t="shared" si="55"/>
        <v>24.41666666666659</v>
      </c>
      <c r="B310" s="9">
        <f t="shared" si="47"/>
        <v>263.40238683095413</v>
      </c>
      <c r="C310" s="9">
        <f t="shared" si="48"/>
        <v>2398.1407849052143</v>
      </c>
      <c r="D310" s="48">
        <f t="shared" si="46"/>
        <v>263.40238683095413</v>
      </c>
      <c r="E310" s="8">
        <f t="shared" si="49"/>
        <v>16.570383933007751</v>
      </c>
      <c r="F310" s="32">
        <f t="shared" si="51"/>
        <v>-4.8295829119998862E-4</v>
      </c>
      <c r="G310" s="20">
        <f t="shared" si="50"/>
        <v>-0.48295829119998862</v>
      </c>
      <c r="H310" s="1">
        <f t="shared" si="52"/>
        <v>4.1592543379765978E-5</v>
      </c>
      <c r="I310" s="8">
        <f t="shared" si="56"/>
        <v>34.755524653095144</v>
      </c>
      <c r="J310" s="8">
        <f t="shared" si="57"/>
        <v>50.053647757990042</v>
      </c>
    </row>
    <row r="311" spans="1:10" x14ac:dyDescent="0.2">
      <c r="A311" s="8">
        <f t="shared" si="55"/>
        <v>24.499999999999922</v>
      </c>
      <c r="B311" s="9">
        <f t="shared" si="47"/>
        <v>273.9226835397717</v>
      </c>
      <c r="C311" s="9">
        <f t="shared" si="48"/>
        <v>2413.1461260420378</v>
      </c>
      <c r="D311" s="48">
        <f t="shared" si="46"/>
        <v>273.9226835397717</v>
      </c>
      <c r="E311" s="8">
        <f t="shared" si="49"/>
        <v>16.705351392551552</v>
      </c>
      <c r="F311" s="32">
        <f t="shared" si="51"/>
        <v>-4.8610671995379838E-4</v>
      </c>
      <c r="G311" s="20">
        <f t="shared" si="50"/>
        <v>-0.48610671995379839</v>
      </c>
      <c r="H311" s="1">
        <f t="shared" si="52"/>
        <v>4.1921704887961687E-5</v>
      </c>
      <c r="I311" s="8">
        <f t="shared" si="56"/>
        <v>35.37963495525667</v>
      </c>
      <c r="J311" s="8">
        <f t="shared" si="57"/>
        <v>49.980661900725885</v>
      </c>
    </row>
    <row r="312" spans="1:10" x14ac:dyDescent="0.2">
      <c r="A312" s="8">
        <f t="shared" si="55"/>
        <v>24.583333333333254</v>
      </c>
      <c r="B312" s="9">
        <f t="shared" si="47"/>
        <v>284.63081108987609</v>
      </c>
      <c r="C312" s="9">
        <f t="shared" si="48"/>
        <v>2428.1282293051281</v>
      </c>
      <c r="D312" s="48">
        <f t="shared" si="46"/>
        <v>284.63081108987609</v>
      </c>
      <c r="E312" s="8">
        <f t="shared" si="49"/>
        <v>16.840109836068702</v>
      </c>
      <c r="F312" s="32">
        <f t="shared" si="51"/>
        <v>-4.8926810579177731E-4</v>
      </c>
      <c r="G312" s="20">
        <f t="shared" si="50"/>
        <v>-0.48926810579177732</v>
      </c>
      <c r="H312" s="1">
        <f t="shared" si="52"/>
        <v>4.22501245620185E-5</v>
      </c>
      <c r="I312" s="8">
        <f t="shared" si="56"/>
        <v>36.007710266852904</v>
      </c>
      <c r="J312" s="8">
        <f t="shared" si="57"/>
        <v>49.898710017011588</v>
      </c>
    </row>
    <row r="313" spans="1:10" x14ac:dyDescent="0.2">
      <c r="A313" s="8">
        <f t="shared" si="55"/>
        <v>24.666666666666586</v>
      </c>
      <c r="B313" s="9">
        <f t="shared" si="47"/>
        <v>295.52793792307</v>
      </c>
      <c r="C313" s="9">
        <f t="shared" si="48"/>
        <v>2443.0843815092494</v>
      </c>
      <c r="D313" s="48">
        <f t="shared" si="46"/>
        <v>295.52793792307</v>
      </c>
      <c r="E313" s="8">
        <f t="shared" si="49"/>
        <v>16.97463485946767</v>
      </c>
      <c r="F313" s="32">
        <f t="shared" si="51"/>
        <v>-4.9244186411600372E-4</v>
      </c>
      <c r="G313" s="20">
        <f t="shared" si="50"/>
        <v>-0.49244186411600377</v>
      </c>
      <c r="H313" s="1">
        <f t="shared" si="52"/>
        <v>4.2577742256814784E-5</v>
      </c>
      <c r="I313" s="8">
        <f t="shared" si="56"/>
        <v>36.639609560445528</v>
      </c>
      <c r="J313" s="8">
        <f t="shared" si="57"/>
        <v>49.807636449028031</v>
      </c>
    </row>
    <row r="314" spans="1:10" x14ac:dyDescent="0.2">
      <c r="A314" s="8">
        <f t="shared" si="55"/>
        <v>24.749999999999918</v>
      </c>
      <c r="B314" s="9">
        <f t="shared" si="47"/>
        <v>306.61518934947037</v>
      </c>
      <c r="C314" s="9">
        <f t="shared" si="48"/>
        <v>2458.0118229662162</v>
      </c>
      <c r="D314" s="48">
        <f t="shared" si="46"/>
        <v>306.61518934947037</v>
      </c>
      <c r="E314" s="8">
        <f t="shared" si="49"/>
        <v>17.1089016403802</v>
      </c>
      <c r="F314" s="32">
        <f t="shared" si="51"/>
        <v>-4.9562738726514519E-4</v>
      </c>
      <c r="G314" s="20">
        <f t="shared" si="50"/>
        <v>-0.49562738726514516</v>
      </c>
      <c r="H314" s="1">
        <f t="shared" si="52"/>
        <v>4.2904496996835838E-5</v>
      </c>
      <c r="I314" s="8">
        <f t="shared" si="56"/>
        <v>37.275186315353942</v>
      </c>
      <c r="J314" s="8">
        <f t="shared" si="57"/>
        <v>49.707286855907114</v>
      </c>
    </row>
    <row r="315" spans="1:10" x14ac:dyDescent="0.2">
      <c r="A315" s="8">
        <f t="shared" si="55"/>
        <v>24.83333333333325</v>
      </c>
      <c r="B315" s="9">
        <f t="shared" si="47"/>
        <v>317.89364589412321</v>
      </c>
      <c r="C315" s="9">
        <f t="shared" si="48"/>
        <v>2472.9077479054727</v>
      </c>
      <c r="D315" s="48">
        <f t="shared" si="46"/>
        <v>317.89364589412321</v>
      </c>
      <c r="E315" s="8">
        <f t="shared" si="49"/>
        <v>17.242884941944261</v>
      </c>
      <c r="F315" s="32">
        <f t="shared" si="51"/>
        <v>-4.9882404428053446E-4</v>
      </c>
      <c r="G315" s="20">
        <f t="shared" si="50"/>
        <v>-0.49882404428053451</v>
      </c>
      <c r="H315" s="1">
        <f t="shared" si="52"/>
        <v>4.3230326991443591E-5</v>
      </c>
      <c r="I315" s="8">
        <f t="shared" si="56"/>
        <v>37.914288482175373</v>
      </c>
      <c r="J315" s="8">
        <f t="shared" si="57"/>
        <v>49.597508384168513</v>
      </c>
    </row>
    <row r="316" spans="1:10" x14ac:dyDescent="0.2">
      <c r="A316" s="8">
        <f t="shared" si="55"/>
        <v>24.916666666666583</v>
      </c>
      <c r="B316" s="9">
        <f t="shared" si="47"/>
        <v>329.36434163377243</v>
      </c>
      <c r="C316" s="9">
        <f t="shared" si="48"/>
        <v>2487.7693049463901</v>
      </c>
      <c r="D316" s="48">
        <f t="shared" si="46"/>
        <v>329.36434163377243</v>
      </c>
      <c r="E316" s="8">
        <f t="shared" si="49"/>
        <v>17.376559117052189</v>
      </c>
      <c r="F316" s="32">
        <f t="shared" si="51"/>
        <v>-5.0203118069303758E-4</v>
      </c>
      <c r="G316" s="20">
        <f t="shared" si="50"/>
        <v>-0.50203118069303754</v>
      </c>
      <c r="H316" s="1">
        <f t="shared" si="52"/>
        <v>4.3555169651174482E-5</v>
      </c>
      <c r="I316" s="8">
        <f t="shared" si="56"/>
        <v>38.556758452656233</v>
      </c>
      <c r="J316" s="8">
        <f t="shared" si="57"/>
        <v>49.478149842043898</v>
      </c>
    </row>
    <row r="317" spans="1:10" x14ac:dyDescent="0.2">
      <c r="A317" s="8">
        <f t="shared" si="55"/>
        <v>24.999999999999915</v>
      </c>
      <c r="B317" s="9">
        <f t="shared" si="47"/>
        <v>341.02826252542661</v>
      </c>
      <c r="C317" s="9">
        <f t="shared" si="48"/>
        <v>2502.5935976234255</v>
      </c>
      <c r="D317" s="48">
        <f t="shared" si="46"/>
        <v>341.02826252542661</v>
      </c>
      <c r="E317" s="8">
        <f t="shared" si="49"/>
        <v>17.509898113074296</v>
      </c>
      <c r="F317" s="32">
        <f t="shared" si="51"/>
        <v>-5.0524811833195917E-4</v>
      </c>
      <c r="G317" s="20">
        <f t="shared" si="50"/>
        <v>-0.50524811833195915</v>
      </c>
      <c r="H317" s="1">
        <f t="shared" si="52"/>
        <v>4.3878961605073837E-5</v>
      </c>
      <c r="I317" s="8">
        <f t="shared" si="56"/>
        <v>39.202433035163175</v>
      </c>
      <c r="J317" s="8">
        <f t="shared" si="57"/>
        <v>49.349061877558981</v>
      </c>
    </row>
    <row r="318" spans="1:10" x14ac:dyDescent="0.2">
      <c r="A318" s="8">
        <f t="shared" si="55"/>
        <v>25.083333333333247</v>
      </c>
      <c r="B318" s="9">
        <f t="shared" si="47"/>
        <v>352.88634472843972</v>
      </c>
      <c r="C318" s="9">
        <f t="shared" si="48"/>
        <v>2517.3776849652513</v>
      </c>
      <c r="D318" s="48">
        <f t="shared" si="46"/>
        <v>352.88634472843972</v>
      </c>
      <c r="E318" s="8">
        <f t="shared" si="49"/>
        <v>17.642875477067925</v>
      </c>
      <c r="F318" s="32">
        <f t="shared" si="51"/>
        <v>-5.0847415515723794E-4</v>
      </c>
      <c r="G318" s="20">
        <f t="shared" si="50"/>
        <v>-0.50847415515723793</v>
      </c>
      <c r="H318" s="1">
        <f t="shared" si="52"/>
        <v>4.4201638719073426E-5</v>
      </c>
      <c r="I318" s="8">
        <f t="shared" si="56"/>
        <v>39.851143436001209</v>
      </c>
      <c r="J318" s="8">
        <f t="shared" si="57"/>
        <v>49.210097160231086</v>
      </c>
    </row>
    <row r="319" spans="1:10" x14ac:dyDescent="0.2">
      <c r="A319" s="8">
        <f t="shared" si="55"/>
        <v>25.166666666666579</v>
      </c>
      <c r="B319" s="9">
        <f t="shared" si="47"/>
        <v>364.93947292189523</v>
      </c>
      <c r="C319" s="9">
        <f t="shared" si="48"/>
        <v>2532.1185821289164</v>
      </c>
      <c r="D319" s="48">
        <f t="shared" si="46"/>
        <v>364.93947292189523</v>
      </c>
      <c r="E319" s="8">
        <f t="shared" si="49"/>
        <v>17.775464361481482</v>
      </c>
      <c r="F319" s="32">
        <f t="shared" si="51"/>
        <v>-5.1170856511618067E-4</v>
      </c>
      <c r="G319" s="20">
        <f t="shared" si="50"/>
        <v>-0.51170856511618068</v>
      </c>
      <c r="H319" s="1">
        <f t="shared" si="52"/>
        <v>4.4523136115417657E-5</v>
      </c>
      <c r="I319" s="8">
        <f t="shared" si="56"/>
        <v>40.502715246824543</v>
      </c>
      <c r="J319" s="8">
        <f t="shared" si="57"/>
        <v>49.061110566226418</v>
      </c>
    </row>
    <row r="320" spans="1:10" x14ac:dyDescent="0.2">
      <c r="A320" s="8">
        <f t="shared" si="55"/>
        <v>25.249999999999911</v>
      </c>
      <c r="B320" s="9">
        <f t="shared" si="47"/>
        <v>377.18847861916328</v>
      </c>
      <c r="C320" s="9">
        <f t="shared" si="48"/>
        <v>2546.8132610900502</v>
      </c>
      <c r="D320" s="48">
        <f t="shared" si="46"/>
        <v>377.18847861916328</v>
      </c>
      <c r="E320" s="8">
        <f t="shared" si="49"/>
        <v>17.907637530362589</v>
      </c>
      <c r="F320" s="32">
        <f t="shared" si="51"/>
        <v>-5.1495059802599561E-4</v>
      </c>
      <c r="G320" s="20">
        <f t="shared" si="50"/>
        <v>-0.51495059802599563</v>
      </c>
      <c r="H320" s="1">
        <f t="shared" si="52"/>
        <v>4.4843388193142362E-5</v>
      </c>
      <c r="I320" s="8">
        <f t="shared" si="56"/>
        <v>41.15696843838348</v>
      </c>
      <c r="J320" s="8">
        <f t="shared" si="57"/>
        <v>48.901959366807922</v>
      </c>
    </row>
    <row r="321" spans="1:10" x14ac:dyDescent="0.2">
      <c r="A321" s="8">
        <f t="shared" si="55"/>
        <v>25.333333333333243</v>
      </c>
      <c r="B321" s="9">
        <f t="shared" si="47"/>
        <v>389.63413848156097</v>
      </c>
      <c r="C321" s="9">
        <f t="shared" si="48"/>
        <v>2561.4586513900731</v>
      </c>
      <c r="D321" s="48">
        <f t="shared" si="46"/>
        <v>389.63413848156097</v>
      </c>
      <c r="E321" s="8">
        <f t="shared" si="49"/>
        <v>18.039367366078938</v>
      </c>
      <c r="F321" s="32">
        <f t="shared" si="51"/>
        <v>-5.181994794833687E-4</v>
      </c>
      <c r="G321" s="20">
        <f t="shared" si="50"/>
        <v>-0.51819947948336864</v>
      </c>
      <c r="H321" s="1">
        <f t="shared" si="52"/>
        <v>4.5162328649608598E-5</v>
      </c>
      <c r="I321" s="8">
        <f t="shared" si="56"/>
        <v>41.813717360847477</v>
      </c>
      <c r="J321" s="8">
        <f t="shared" si="57"/>
        <v>48.732503419891145</v>
      </c>
    </row>
    <row r="322" spans="1:10" x14ac:dyDescent="0.2">
      <c r="A322" s="8">
        <f t="shared" si="55"/>
        <v>25.416666666666575</v>
      </c>
      <c r="B322" s="9">
        <f t="shared" si="47"/>
        <v>402.27717263312906</v>
      </c>
      <c r="C322" s="9">
        <f t="shared" si="48"/>
        <v>2576.0516409413099</v>
      </c>
      <c r="D322" s="48">
        <f t="shared" si="46"/>
        <v>402.27717263312906</v>
      </c>
      <c r="E322" s="8">
        <f t="shared" si="49"/>
        <v>18.170625876560003</v>
      </c>
      <c r="F322" s="32">
        <f t="shared" si="51"/>
        <v>-5.2145441080233114E-4</v>
      </c>
      <c r="G322" s="20">
        <f t="shared" si="50"/>
        <v>-0.52145441080233113</v>
      </c>
      <c r="H322" s="1">
        <f t="shared" si="52"/>
        <v>4.5479890503092086E-5</v>
      </c>
      <c r="I322" s="8">
        <f t="shared" si="56"/>
        <v>42.47277075094074</v>
      </c>
      <c r="J322" s="8">
        <f t="shared" si="57"/>
        <v>48.552605364511557</v>
      </c>
    </row>
    <row r="323" spans="1:10" x14ac:dyDescent="0.2">
      <c r="A323" s="8">
        <f t="shared" si="55"/>
        <v>25.499999999999908</v>
      </c>
      <c r="B323" s="9">
        <f t="shared" si="47"/>
        <v>415.11824297860136</v>
      </c>
      <c r="C323" s="9">
        <f t="shared" si="48"/>
        <v>2590.589076890858</v>
      </c>
      <c r="D323" s="48">
        <f t="shared" si="46"/>
        <v>415.11824297860136</v>
      </c>
      <c r="E323" s="8">
        <f t="shared" si="49"/>
        <v>18.301384703067203</v>
      </c>
      <c r="F323" s="32">
        <f t="shared" si="51"/>
        <v>-5.2471456898164892E-4</v>
      </c>
      <c r="G323" s="20">
        <f t="shared" si="50"/>
        <v>-0.52471456898164892</v>
      </c>
      <c r="H323" s="1">
        <f t="shared" si="52"/>
        <v>4.5796006116427955E-5</v>
      </c>
      <c r="I323" s="8">
        <f t="shared" si="56"/>
        <v>43.133931746121895</v>
      </c>
      <c r="J323" s="8">
        <f t="shared" si="57"/>
        <v>48.362130817993211</v>
      </c>
    </row>
    <row r="324" spans="1:10" x14ac:dyDescent="0.2">
      <c r="A324" s="8">
        <f t="shared" si="55"/>
        <v>25.58333333333324</v>
      </c>
      <c r="B324" s="9">
        <f t="shared" si="47"/>
        <v>428.15795152671609</v>
      </c>
      <c r="C324" s="9">
        <f t="shared" si="48"/>
        <v>2605.0677665439771</v>
      </c>
      <c r="D324" s="48">
        <f t="shared" si="46"/>
        <v>428.15795152671609</v>
      </c>
      <c r="E324" s="8">
        <f t="shared" si="49"/>
        <v>18.431615128499455</v>
      </c>
      <c r="F324" s="32">
        <f t="shared" si="51"/>
        <v>-5.2797910670294881E-4</v>
      </c>
      <c r="G324" s="20">
        <f t="shared" si="50"/>
        <v>-0.52797910670294879</v>
      </c>
      <c r="H324" s="1">
        <f t="shared" si="52"/>
        <v>4.6110607221707788E-5</v>
      </c>
      <c r="I324" s="8">
        <f t="shared" si="56"/>
        <v>43.796997906033994</v>
      </c>
      <c r="J324" s="8">
        <f t="shared" si="57"/>
        <v>48.160948575594517</v>
      </c>
    </row>
    <row r="325" spans="1:10" x14ac:dyDescent="0.2">
      <c r="A325" s="8">
        <f t="shared" si="55"/>
        <v>25.666666666666572</v>
      </c>
      <c r="B325" s="9">
        <f t="shared" si="47"/>
        <v>441.39683872108031</v>
      </c>
      <c r="C325" s="9">
        <f t="shared" si="48"/>
        <v>2619.4844783477165</v>
      </c>
      <c r="D325" s="48">
        <f t="shared" si="46"/>
        <v>441.39683872108031</v>
      </c>
      <c r="E325" s="8">
        <f t="shared" si="49"/>
        <v>18.561288086240541</v>
      </c>
      <c r="F325" s="32">
        <f t="shared" si="51"/>
        <v>-5.3124715236078012E-4</v>
      </c>
      <c r="G325" s="20">
        <f t="shared" si="50"/>
        <v>-0.53124715236078013</v>
      </c>
      <c r="H325" s="1">
        <f t="shared" si="52"/>
        <v>4.642362494602545E-5</v>
      </c>
      <c r="I325" s="8">
        <f t="shared" si="56"/>
        <v>44.461761241444776</v>
      </c>
      <c r="J325" s="8">
        <f t="shared" si="57"/>
        <v>47.948930812393279</v>
      </c>
    </row>
    <row r="326" spans="1:10" x14ac:dyDescent="0.2">
      <c r="A326" s="8">
        <f t="shared" si="55"/>
        <v>25.749999999999904</v>
      </c>
      <c r="B326" s="9">
        <f t="shared" si="47"/>
        <v>454.83538178086894</v>
      </c>
      <c r="C326" s="9">
        <f t="shared" si="48"/>
        <v>2633.8359429354091</v>
      </c>
      <c r="D326" s="48">
        <f t="shared" si="46"/>
        <v>454.83538178086894</v>
      </c>
      <c r="E326" s="8">
        <f t="shared" si="49"/>
        <v>18.690374169553923</v>
      </c>
      <c r="F326" s="32">
        <f t="shared" si="51"/>
        <v>-5.3451781012578328E-4</v>
      </c>
      <c r="G326" s="20">
        <f t="shared" si="50"/>
        <v>-0.53451781012578325</v>
      </c>
      <c r="H326" s="1">
        <f t="shared" si="52"/>
        <v>4.6734989838265332E-5</v>
      </c>
      <c r="I326" s="8">
        <f t="shared" si="56"/>
        <v>45.128008250889977</v>
      </c>
      <c r="J326" s="8">
        <f t="shared" si="57"/>
        <v>47.725953287158973</v>
      </c>
    </row>
    <row r="327" spans="1:10" x14ac:dyDescent="0.2">
      <c r="A327" s="8">
        <f t="shared" si="55"/>
        <v>25.833333333333236</v>
      </c>
      <c r="B327" s="9">
        <f t="shared" si="47"/>
        <v>468.47399305370038</v>
      </c>
      <c r="C327" s="9">
        <f t="shared" si="48"/>
        <v>2648.1188542325904</v>
      </c>
      <c r="D327" s="48">
        <f t="shared" si="46"/>
        <v>468.47399305370038</v>
      </c>
      <c r="E327" s="8">
        <f t="shared" si="49"/>
        <v>18.818843641530094</v>
      </c>
      <c r="F327" s="32">
        <f t="shared" si="51"/>
        <v>-5.3779016004210924E-4</v>
      </c>
      <c r="G327" s="20">
        <f t="shared" si="50"/>
        <v>-0.53779016004210922</v>
      </c>
      <c r="H327" s="1">
        <f t="shared" si="52"/>
        <v>4.7044631896925673E-5</v>
      </c>
      <c r="I327" s="8">
        <f t="shared" si="56"/>
        <v>45.795519965224592</v>
      </c>
      <c r="J327" s="8">
        <f t="shared" si="57"/>
        <v>47.491895547946726</v>
      </c>
    </row>
    <row r="328" spans="1:10" x14ac:dyDescent="0.2">
      <c r="A328" s="8">
        <f t="shared" si="55"/>
        <v>25.916666666666568</v>
      </c>
      <c r="B328" s="9">
        <f t="shared" si="47"/>
        <v>482.31301838308849</v>
      </c>
      <c r="C328" s="9">
        <f t="shared" si="48"/>
        <v>2662.3298706248183</v>
      </c>
      <c r="D328" s="48">
        <f t="shared" si="46"/>
        <v>482.31301838308849</v>
      </c>
      <c r="E328" s="8">
        <f t="shared" si="49"/>
        <v>18.946666445590676</v>
      </c>
      <c r="F328" s="32">
        <f t="shared" si="51"/>
        <v>-5.4106325816020236E-4</v>
      </c>
      <c r="G328" s="20">
        <f t="shared" si="50"/>
        <v>-0.5410632581602024</v>
      </c>
      <c r="H328" s="1">
        <f t="shared" si="52"/>
        <v>4.7352480598967649E-5</v>
      </c>
      <c r="I328" s="8">
        <f t="shared" si="56"/>
        <v>46.464072000278136</v>
      </c>
      <c r="J328" s="8">
        <f t="shared" si="57"/>
        <v>47.246641139133587</v>
      </c>
    </row>
    <row r="329" spans="1:10" x14ac:dyDescent="0.2">
      <c r="A329" s="8">
        <f t="shared" si="55"/>
        <v>25.999999999999901</v>
      </c>
      <c r="B329" s="9">
        <f t="shared" si="47"/>
        <v>496.35273549293248</v>
      </c>
      <c r="C329" s="9">
        <f t="shared" si="48"/>
        <v>2676.4656161877811</v>
      </c>
      <c r="D329" s="48">
        <f t="shared" si="46"/>
        <v>496.35273549293248</v>
      </c>
      <c r="E329" s="8">
        <f t="shared" si="49"/>
        <v>19.073812216552771</v>
      </c>
      <c r="F329" s="32">
        <f t="shared" si="51"/>
        <v>-5.4433613670601465E-4</v>
      </c>
      <c r="G329" s="20">
        <f t="shared" si="50"/>
        <v>-0.54433613670601466</v>
      </c>
      <c r="H329" s="1">
        <f t="shared" si="52"/>
        <v>4.7658464929678636E-5</v>
      </c>
      <c r="I329" s="8">
        <f t="shared" si="56"/>
        <v>47.133434617800276</v>
      </c>
      <c r="J329" s="8">
        <f t="shared" si="57"/>
        <v>46.990077809604223</v>
      </c>
    </row>
    <row r="330" spans="1:10" x14ac:dyDescent="0.2">
      <c r="A330" s="8">
        <f t="shared" si="55"/>
        <v>26.083333333333233</v>
      </c>
      <c r="B330" s="9">
        <f t="shared" si="47"/>
        <v>510.59335239155683</v>
      </c>
      <c r="C330" s="9">
        <f t="shared" si="48"/>
        <v>2690.5226819799927</v>
      </c>
      <c r="D330" s="48">
        <f t="shared" si="46"/>
        <v>510.59335239155683</v>
      </c>
      <c r="E330" s="8">
        <f t="shared" si="49"/>
        <v>19.200250292256293</v>
      </c>
      <c r="F330" s="32">
        <f t="shared" si="51"/>
        <v>-5.4760780428768602E-4</v>
      </c>
      <c r="G330" s="20">
        <f t="shared" si="50"/>
        <v>-0.54760780428768607</v>
      </c>
      <c r="H330" s="1">
        <f t="shared" si="52"/>
        <v>4.7962513413537154E-5</v>
      </c>
      <c r="I330" s="8">
        <f t="shared" si="56"/>
        <v>47.803372794872587</v>
      </c>
      <c r="J330" s="8">
        <f t="shared" si="57"/>
        <v>46.72209772177991</v>
      </c>
    </row>
    <row r="331" spans="1:10" x14ac:dyDescent="0.2">
      <c r="A331" s="8">
        <f t="shared" si="55"/>
        <v>26.166666666666565</v>
      </c>
      <c r="B331" s="9">
        <f t="shared" si="47"/>
        <v>525.03500579786783</v>
      </c>
      <c r="C331" s="9">
        <f t="shared" si="48"/>
        <v>2704.4976273982829</v>
      </c>
      <c r="D331" s="48">
        <f t="shared" si="46"/>
        <v>525.03500579786783</v>
      </c>
      <c r="E331" s="8">
        <f t="shared" si="49"/>
        <v>19.325949725756093</v>
      </c>
      <c r="F331" s="32">
        <f t="shared" si="51"/>
        <v>-5.5087724614066803E-4</v>
      </c>
      <c r="G331" s="20">
        <f t="shared" si="50"/>
        <v>-0.55087724614066802</v>
      </c>
      <c r="H331" s="1">
        <f t="shared" si="52"/>
        <v>4.8264554146064014E-5</v>
      </c>
      <c r="I331" s="8">
        <f t="shared" si="56"/>
        <v>48.47364630195078</v>
      </c>
      <c r="J331" s="8">
        <f t="shared" si="57"/>
        <v>46.442597661171561</v>
      </c>
    </row>
    <row r="332" spans="1:10" x14ac:dyDescent="0.2">
      <c r="A332" s="8">
        <f t="shared" si="55"/>
        <v>26.249999999999897</v>
      </c>
      <c r="B332" s="9">
        <f t="shared" si="47"/>
        <v>539.67775959223582</v>
      </c>
      <c r="C332" s="9">
        <f t="shared" si="48"/>
        <v>2718.3869815961866</v>
      </c>
      <c r="D332" s="48">
        <f t="shared" si="46"/>
        <v>539.67775959223582</v>
      </c>
      <c r="E332" s="8">
        <f t="shared" si="49"/>
        <v>19.45087929807983</v>
      </c>
      <c r="F332" s="32">
        <f t="shared" si="51"/>
        <v>-5.5414342441222281E-4</v>
      </c>
      <c r="G332" s="20">
        <f t="shared" si="50"/>
        <v>-0.55414342441222286</v>
      </c>
      <c r="H332" s="1">
        <f t="shared" si="52"/>
        <v>4.8564514826643493E-5</v>
      </c>
      <c r="I332" s="8">
        <f t="shared" si="56"/>
        <v>49.144009789689363</v>
      </c>
      <c r="J332" s="8">
        <f t="shared" si="57"/>
        <v>46.151479246124964</v>
      </c>
    </row>
    <row r="333" spans="1:10" x14ac:dyDescent="0.2">
      <c r="A333" s="8">
        <f t="shared" si="55"/>
        <v>26.333333333333229</v>
      </c>
      <c r="B333" s="9">
        <f t="shared" si="47"/>
        <v>554.52160329476226</v>
      </c>
      <c r="C333" s="9">
        <f t="shared" si="48"/>
        <v>2732.1872449652419</v>
      </c>
      <c r="D333" s="48">
        <f t="shared" si="46"/>
        <v>554.52160329476226</v>
      </c>
      <c r="E333" s="8">
        <f t="shared" si="49"/>
        <v>19.575007531551705</v>
      </c>
      <c r="F333" s="32">
        <f t="shared" si="51"/>
        <v>-5.574052784861653E-4</v>
      </c>
      <c r="G333" s="20">
        <f t="shared" si="50"/>
        <v>-0.55740527848616528</v>
      </c>
      <c r="H333" s="1">
        <f t="shared" si="52"/>
        <v>4.8862322792295599E-5</v>
      </c>
      <c r="I333" s="8">
        <f t="shared" si="56"/>
        <v>49.814212884687443</v>
      </c>
      <c r="J333" s="8">
        <f t="shared" si="57"/>
        <v>45.848649137413865</v>
      </c>
    </row>
    <row r="334" spans="1:10" x14ac:dyDescent="0.2">
      <c r="A334" s="8">
        <f t="shared" si="55"/>
        <v>26.416666666666561</v>
      </c>
      <c r="B334" s="9">
        <f t="shared" si="47"/>
        <v>569.56645057362459</v>
      </c>
      <c r="C334" s="9">
        <f t="shared" si="48"/>
        <v>2745.8948906790965</v>
      </c>
      <c r="D334" s="48">
        <f t="shared" si="46"/>
        <v>569.56645057362459</v>
      </c>
      <c r="E334" s="8">
        <f t="shared" si="49"/>
        <v>19.698302703681133</v>
      </c>
      <c r="F334" s="32">
        <f t="shared" si="51"/>
        <v>-5.6066172534866043E-4</v>
      </c>
      <c r="G334" s="20">
        <f t="shared" si="50"/>
        <v>-0.56066172534866043</v>
      </c>
      <c r="H334" s="1">
        <f t="shared" si="52"/>
        <v>4.9157905052379053E-5</v>
      </c>
      <c r="I334" s="8">
        <f t="shared" si="56"/>
        <v>50.484000294280222</v>
      </c>
      <c r="J334" s="8">
        <f t="shared" si="57"/>
        <v>45.534019247324792</v>
      </c>
    </row>
    <row r="335" spans="1:10" x14ac:dyDescent="0.2">
      <c r="A335" s="8">
        <f t="shared" si="55"/>
        <v>26.499999999999893</v>
      </c>
      <c r="B335" s="9">
        <f t="shared" si="47"/>
        <v>584.81213778623044</v>
      </c>
      <c r="C335" s="9">
        <f t="shared" si="48"/>
        <v>2759.5063663002129</v>
      </c>
      <c r="D335" s="48">
        <f t="shared" si="46"/>
        <v>584.81213778623044</v>
      </c>
      <c r="E335" s="8">
        <f t="shared" si="49"/>
        <v>19.820732861614442</v>
      </c>
      <c r="F335" s="32">
        <f t="shared" si="51"/>
        <v>-5.6391165999581272E-4</v>
      </c>
      <c r="G335" s="20">
        <f t="shared" si="50"/>
        <v>-0.56391165999581272</v>
      </c>
      <c r="H335" s="1">
        <f t="shared" si="52"/>
        <v>4.9451188324202829E-5</v>
      </c>
      <c r="I335" s="8">
        <f t="shared" si="56"/>
        <v>51.153111920485827</v>
      </c>
      <c r="J335" s="8">
        <f t="shared" si="57"/>
        <v>45.207506947866101</v>
      </c>
    </row>
    <row r="336" spans="1:10" x14ac:dyDescent="0.2">
      <c r="A336" s="8">
        <f t="shared" si="55"/>
        <v>26.583333333333226</v>
      </c>
      <c r="B336" s="9">
        <f t="shared" si="47"/>
        <v>600.25842255594125</v>
      </c>
      <c r="C336" s="9">
        <f t="shared" si="48"/>
        <v>2773.0180954488583</v>
      </c>
      <c r="D336" s="48">
        <f t="shared" si="46"/>
        <v>600.25842255594125</v>
      </c>
      <c r="E336" s="8">
        <f t="shared" si="49"/>
        <v>19.942265837146824</v>
      </c>
      <c r="F336" s="32">
        <f t="shared" si="51"/>
        <v>-5.6715395588371955E-4</v>
      </c>
      <c r="G336" s="20">
        <f t="shared" si="50"/>
        <v>-0.56715395588371953</v>
      </c>
      <c r="H336" s="1">
        <f t="shared" si="52"/>
        <v>4.9742099069521879E-5</v>
      </c>
      <c r="I336" s="8">
        <f t="shared" si="56"/>
        <v>51.821282983201101</v>
      </c>
      <c r="J336" s="8">
        <f t="shared" si="57"/>
        <v>44.869035277722652</v>
      </c>
    </row>
    <row r="337" spans="1:10" x14ac:dyDescent="0.2">
      <c r="A337" s="8">
        <f t="shared" si="55"/>
        <v>26.666666666666558</v>
      </c>
      <c r="B337" s="9">
        <f t="shared" si="47"/>
        <v>615.90498238715281</v>
      </c>
      <c r="C337" s="9">
        <f t="shared" si="48"/>
        <v>2786.4264795339395</v>
      </c>
      <c r="D337" s="48">
        <f t="shared" ref="D337:D400" si="58">B337</f>
        <v>615.90498238715281</v>
      </c>
      <c r="E337" s="8">
        <f t="shared" si="49"/>
        <v>20.062869262290555</v>
      </c>
      <c r="F337" s="32">
        <f t="shared" si="51"/>
        <v>-5.703874654215753E-4</v>
      </c>
      <c r="G337" s="20">
        <f t="shared" si="50"/>
        <v>-0.57038746542157537</v>
      </c>
      <c r="H337" s="1">
        <f t="shared" si="52"/>
        <v>5.0030563531891351E-5</v>
      </c>
      <c r="I337" s="8">
        <f t="shared" si="56"/>
        <v>52.488244152723411</v>
      </c>
      <c r="J337" s="8">
        <f t="shared" si="57"/>
        <v>44.51853314756751</v>
      </c>
    </row>
    <row r="338" spans="1:10" x14ac:dyDescent="0.2">
      <c r="A338" s="8">
        <f t="shared" si="55"/>
        <v>26.74999999999989</v>
      </c>
      <c r="B338" s="9">
        <f t="shared" ref="B338:B400" si="59">B337+((I337+dp_dy*(1+EXP(-(ABS(E337)-displ)/9*sharpness))^(-alpha)/(H337*rho))/H337*SIN(H337*time_step*3600)-J337/H337*COS(H337*time_step*3600)-dp_dy*(1+EXP(-(ABS(E337)-displ)/9*sharpness))^(-alpha)*time_step*3600/(H337*rho)+J337/H337)/1000</f>
        <v>631.75141332153942</v>
      </c>
      <c r="C338" s="9">
        <f t="shared" ref="C338:C400" si="60">C337+((I337+dp_dy*(1+EXP(-(ABS(E337)-displ)/9*sharpness))^(-alpha)/(H337*rho))/H337*COS(H337*time_step*3600)+J337/H337*SIN(H337*time_step*3600)-(I337+dp_dy*(1+EXP(-(ABS(E337)-displ)/9*sharpness))^(-alpha)/(H337*rho))/H337)/1000</f>
        <v>2799.7278995451343</v>
      </c>
      <c r="D338" s="48">
        <f t="shared" si="58"/>
        <v>631.75141332153942</v>
      </c>
      <c r="E338" s="8">
        <f t="shared" ref="E338:E400" si="61">360*(init_km_from_eq+C338)/(2*PI()*6.37*10^3)</f>
        <v>20.182510585394525</v>
      </c>
      <c r="F338" s="32">
        <f t="shared" si="51"/>
        <v>-5.7361102050833908E-4</v>
      </c>
      <c r="G338" s="20">
        <f t="shared" ref="G338:G400" si="62">F338*10^5/100</f>
        <v>-0.57361102050833912</v>
      </c>
      <c r="H338" s="1">
        <f t="shared" si="52"/>
        <v>5.031650777485123E-5</v>
      </c>
      <c r="I338" s="8">
        <f t="shared" si="56"/>
        <v>53.153721691657857</v>
      </c>
      <c r="J338" s="8">
        <f t="shared" si="57"/>
        <v>44.155935543332205</v>
      </c>
    </row>
    <row r="339" spans="1:10" x14ac:dyDescent="0.2">
      <c r="A339" s="8">
        <f t="shared" si="55"/>
        <v>26.833333333333222</v>
      </c>
      <c r="B339" s="9">
        <f t="shared" si="59"/>
        <v>647.79722863828283</v>
      </c>
      <c r="C339" s="9">
        <f t="shared" si="60"/>
        <v>2812.9187179056421</v>
      </c>
      <c r="D339" s="48">
        <f t="shared" si="58"/>
        <v>647.79722863828283</v>
      </c>
      <c r="E339" s="8">
        <f t="shared" si="61"/>
        <v>20.301157087809091</v>
      </c>
      <c r="F339" s="32">
        <f t="shared" ref="F339:F350" si="63">dp_dy*(1+EXP(-(ABS(E338)-displ)/9*sharpness))^(-alpha)</f>
        <v>-5.768234331133841E-4</v>
      </c>
      <c r="G339" s="20">
        <f t="shared" si="62"/>
        <v>-0.57682343311338402</v>
      </c>
      <c r="H339" s="1">
        <f t="shared" ref="H339:H400" si="64">2*7.292*10^(-5)*SIN(E339*PI()/180)</f>
        <v>5.0599857720912254E-5</v>
      </c>
      <c r="I339" s="8">
        <f t="shared" si="56"/>
        <v>53.817437606250991</v>
      </c>
      <c r="J339" s="8">
        <f t="shared" si="57"/>
        <v>43.781183727028491</v>
      </c>
    </row>
    <row r="340" spans="1:10" x14ac:dyDescent="0.2">
      <c r="A340" s="8">
        <f t="shared" si="55"/>
        <v>26.916666666666554</v>
      </c>
      <c r="B340" s="9">
        <f t="shared" si="59"/>
        <v>664.04185760111943</v>
      </c>
      <c r="C340" s="9">
        <f t="shared" si="60"/>
        <v>2825.9952803847609</v>
      </c>
      <c r="D340" s="48">
        <f t="shared" si="58"/>
        <v>664.04185760111943</v>
      </c>
      <c r="E340" s="8">
        <f t="shared" si="61"/>
        <v>20.418775901088939</v>
      </c>
      <c r="F340" s="32">
        <f t="shared" si="63"/>
        <v>-5.8002349590146414E-4</v>
      </c>
      <c r="G340" s="20">
        <f t="shared" si="62"/>
        <v>-0.58002349590146418</v>
      </c>
      <c r="H340" s="1">
        <f t="shared" si="64"/>
        <v>5.0880539191311277E-5</v>
      </c>
      <c r="I340" s="8">
        <f t="shared" si="56"/>
        <v>54.479109807173018</v>
      </c>
      <c r="J340" s="8">
        <f t="shared" si="57"/>
        <v>43.394225434706051</v>
      </c>
    </row>
    <row r="341" spans="1:10" x14ac:dyDescent="0.2">
      <c r="A341" s="8">
        <f t="shared" si="55"/>
        <v>26.999999999999886</v>
      </c>
      <c r="B341" s="9">
        <f t="shared" si="59"/>
        <v>680.48464425503869</v>
      </c>
      <c r="C341" s="9">
        <f t="shared" si="60"/>
        <v>2838.9539180693664</v>
      </c>
      <c r="D341" s="48">
        <f t="shared" si="58"/>
        <v>680.48464425503869</v>
      </c>
      <c r="E341" s="8">
        <f t="shared" si="61"/>
        <v>20.535334024725842</v>
      </c>
      <c r="F341" s="32">
        <f t="shared" si="63"/>
        <v>-5.832099829022262E-4</v>
      </c>
      <c r="G341" s="20">
        <f t="shared" si="62"/>
        <v>-0.58320998290222614</v>
      </c>
      <c r="H341" s="1">
        <f t="shared" si="64"/>
        <v>5.1158477946503684E-5</v>
      </c>
      <c r="I341" s="8">
        <f t="shared" si="56"/>
        <v>55.138452279750588</v>
      </c>
      <c r="J341" s="8">
        <f t="shared" si="57"/>
        <v>42.995015071123611</v>
      </c>
    </row>
    <row r="342" spans="1:10" x14ac:dyDescent="0.2">
      <c r="A342" s="8">
        <f t="shared" si="55"/>
        <v>27.083333333333218</v>
      </c>
      <c r="B342" s="9">
        <f t="shared" si="59"/>
        <v>697.12484627546758</v>
      </c>
      <c r="C342" s="9">
        <f t="shared" si="60"/>
        <v>2851.790949393242</v>
      </c>
      <c r="D342" s="48">
        <f t="shared" si="58"/>
        <v>697.12484627546758</v>
      </c>
      <c r="E342" s="8">
        <f t="shared" si="61"/>
        <v>20.650798344401718</v>
      </c>
      <c r="F342" s="32">
        <f t="shared" si="63"/>
        <v>-5.8638165022441302E-4</v>
      </c>
      <c r="G342" s="20">
        <f t="shared" si="62"/>
        <v>-0.58638165022441302</v>
      </c>
      <c r="H342" s="1">
        <f t="shared" si="64"/>
        <v>5.1433599727357707E-5</v>
      </c>
      <c r="I342" s="8">
        <f t="shared" si="56"/>
        <v>55.795175263631648</v>
      </c>
      <c r="J342" s="8">
        <f t="shared" si="57"/>
        <v>42.583513900704446</v>
      </c>
    </row>
    <row r="343" spans="1:10" x14ac:dyDescent="0.2">
      <c r="A343" s="8">
        <f t="shared" si="55"/>
        <v>27.166666666666551</v>
      </c>
      <c r="B343" s="9">
        <f t="shared" si="59"/>
        <v>713.96163387276351</v>
      </c>
      <c r="C343" s="9">
        <f t="shared" si="60"/>
        <v>2864.502682223082</v>
      </c>
      <c r="D343" s="48">
        <f t="shared" si="58"/>
        <v>713.96163387276351</v>
      </c>
      <c r="E343" s="8">
        <f t="shared" si="61"/>
        <v>20.765135650751436</v>
      </c>
      <c r="F343" s="32">
        <f t="shared" si="63"/>
        <v>-5.8953723681478231E-4</v>
      </c>
      <c r="G343" s="20">
        <f t="shared" si="62"/>
        <v>-0.58953723681478232</v>
      </c>
      <c r="H343" s="1">
        <f t="shared" si="64"/>
        <v>5.1705830297014587E-5</v>
      </c>
      <c r="I343" s="8">
        <f t="shared" si="56"/>
        <v>56.448985441842765</v>
      </c>
      <c r="J343" s="8">
        <f t="shared" si="57"/>
        <v>42.159690234341667</v>
      </c>
    </row>
    <row r="344" spans="1:10" x14ac:dyDescent="0.2">
      <c r="A344" s="8">
        <f t="shared" si="55"/>
        <v>27.249999999999883</v>
      </c>
      <c r="B344" s="9">
        <f t="shared" si="59"/>
        <v>730.99408875482629</v>
      </c>
      <c r="C344" s="9">
        <f t="shared" si="60"/>
        <v>2877.0854159998567</v>
      </c>
      <c r="D344" s="48">
        <f t="shared" si="58"/>
        <v>730.99408875482629</v>
      </c>
      <c r="E344" s="8">
        <f t="shared" si="61"/>
        <v>20.878312658623635</v>
      </c>
      <c r="F344" s="32">
        <f t="shared" si="63"/>
        <v>-5.9267546526166782E-4</v>
      </c>
      <c r="G344" s="20">
        <f t="shared" si="62"/>
        <v>-0.59267546526166781</v>
      </c>
      <c r="H344" s="1">
        <f t="shared" si="64"/>
        <v>5.1975095483376756E-5</v>
      </c>
      <c r="I344" s="8">
        <f t="shared" si="56"/>
        <v>57.099586139177184</v>
      </c>
      <c r="J344" s="8">
        <f t="shared" si="57"/>
        <v>41.723519611614428</v>
      </c>
    </row>
    <row r="345" spans="1:10" x14ac:dyDescent="0.2">
      <c r="A345" s="8">
        <f t="shared" si="55"/>
        <v>27.333333333333215</v>
      </c>
      <c r="B345" s="9">
        <f t="shared" si="59"/>
        <v>748.22120315061386</v>
      </c>
      <c r="C345" s="9">
        <f t="shared" si="60"/>
        <v>2889.5354439340927</v>
      </c>
      <c r="D345" s="48">
        <f t="shared" si="58"/>
        <v>748.22120315061386</v>
      </c>
      <c r="E345" s="8">
        <f t="shared" si="61"/>
        <v>20.99029602682641</v>
      </c>
      <c r="F345" s="32">
        <f t="shared" si="63"/>
        <v>-5.95795042643005E-4</v>
      </c>
      <c r="G345" s="20">
        <f t="shared" si="62"/>
        <v>-0.59579504264300498</v>
      </c>
      <c r="H345" s="1">
        <f t="shared" si="64"/>
        <v>5.2241321222184408E-5</v>
      </c>
      <c r="I345" s="8">
        <f t="shared" si="56"/>
        <v>57.746677529829824</v>
      </c>
      <c r="J345" s="8">
        <f t="shared" si="57"/>
        <v>41.274984977972565</v>
      </c>
    </row>
    <row r="346" spans="1:10" x14ac:dyDescent="0.2">
      <c r="A346" s="8">
        <f t="shared" si="55"/>
        <v>27.416666666666547</v>
      </c>
      <c r="B346" s="9">
        <f t="shared" si="59"/>
        <v>765.64187889732273</v>
      </c>
      <c r="C346" s="9">
        <f t="shared" si="60"/>
        <v>2901.8490552535009</v>
      </c>
      <c r="D346" s="48">
        <f t="shared" si="58"/>
        <v>765.64187889732273</v>
      </c>
      <c r="E346" s="8">
        <f t="shared" si="61"/>
        <v>21.101052378343933</v>
      </c>
      <c r="F346" s="32">
        <f t="shared" si="63"/>
        <v>-5.9889466141851131E-4</v>
      </c>
      <c r="G346" s="20">
        <f t="shared" si="62"/>
        <v>-0.59889466141851133</v>
      </c>
      <c r="H346" s="1">
        <f t="shared" si="64"/>
        <v>5.2504433600640199E-5</v>
      </c>
      <c r="I346" s="8">
        <f t="shared" si="56"/>
        <v>58.389956854172148</v>
      </c>
      <c r="J346" s="8">
        <f t="shared" si="57"/>
        <v>40.814076856445119</v>
      </c>
    </row>
    <row r="347" spans="1:10" x14ac:dyDescent="0.2">
      <c r="A347" s="8">
        <f t="shared" si="55"/>
        <v>27.499999999999879</v>
      </c>
      <c r="B347" s="9">
        <f t="shared" si="59"/>
        <v>783.25492659395366</v>
      </c>
      <c r="C347" s="9">
        <f t="shared" si="60"/>
        <v>2914.0225375012305</v>
      </c>
      <c r="D347" s="48">
        <f t="shared" si="58"/>
        <v>783.25492659395366</v>
      </c>
      <c r="E347" s="8">
        <f t="shared" si="61"/>
        <v>21.21054832100835</v>
      </c>
      <c r="F347" s="32">
        <f t="shared" si="63"/>
        <v>-6.0197300036561835E-4</v>
      </c>
      <c r="G347" s="20">
        <f t="shared" si="62"/>
        <v>-0.60197300036561829</v>
      </c>
      <c r="H347" s="1">
        <f t="shared" si="64"/>
        <v>5.2764358901539068E-5</v>
      </c>
      <c r="I347" s="8">
        <f t="shared" si="56"/>
        <v>59.029118644536652</v>
      </c>
      <c r="J347" s="8">
        <f t="shared" si="57"/>
        <v>40.340793513426661</v>
      </c>
    </row>
    <row r="348" spans="1:10" x14ac:dyDescent="0.2">
      <c r="A348" s="8">
        <f t="shared" si="55"/>
        <v>27.583333333333211</v>
      </c>
      <c r="B348" s="9">
        <f t="shared" si="59"/>
        <v>801.05906482394494</v>
      </c>
      <c r="C348" s="9">
        <f t="shared" si="60"/>
        <v>2926.0521788829183</v>
      </c>
      <c r="D348" s="48">
        <f t="shared" si="58"/>
        <v>801.05906482394494</v>
      </c>
      <c r="E348" s="8">
        <f t="shared" si="61"/>
        <v>21.318750468610649</v>
      </c>
      <c r="F348" s="32">
        <f t="shared" si="63"/>
        <v>-6.050287255586137E-4</v>
      </c>
      <c r="G348" s="20">
        <f t="shared" si="62"/>
        <v>-0.60502872555861376</v>
      </c>
      <c r="H348" s="1">
        <f t="shared" si="64"/>
        <v>5.302102364786062E-5</v>
      </c>
      <c r="I348" s="8">
        <f t="shared" si="56"/>
        <v>59.663854959856842</v>
      </c>
      <c r="J348" s="8">
        <f t="shared" si="57"/>
        <v>39.855141118095744</v>
      </c>
    </row>
    <row r="349" spans="1:10" x14ac:dyDescent="0.2">
      <c r="A349" s="8">
        <f t="shared" si="55"/>
        <v>27.666666666666544</v>
      </c>
      <c r="B349" s="9">
        <f t="shared" si="59"/>
        <v>819.05291944950193</v>
      </c>
      <c r="C349" s="9">
        <f t="shared" si="60"/>
        <v>2937.9342706605448</v>
      </c>
      <c r="D349" s="48">
        <f t="shared" si="58"/>
        <v>819.05291944950193</v>
      </c>
      <c r="E349" s="8">
        <f t="shared" si="61"/>
        <v>21.425625462432485</v>
      </c>
      <c r="F349" s="32">
        <f t="shared" si="63"/>
        <v>-6.0806049139034606E-4</v>
      </c>
      <c r="G349" s="20">
        <f t="shared" si="62"/>
        <v>-0.60806049139034601</v>
      </c>
      <c r="H349" s="1">
        <f t="shared" si="64"/>
        <v>5.3274354647778415E-5</v>
      </c>
      <c r="I349" s="8">
        <f t="shared" si="56"/>
        <v>60.293855628984439</v>
      </c>
      <c r="J349" s="8">
        <f t="shared" si="57"/>
        <v>39.357133895020688</v>
      </c>
    </row>
    <row r="350" spans="1:10" x14ac:dyDescent="0.2">
      <c r="A350" s="8">
        <f t="shared" si="55"/>
        <v>27.749999999999876</v>
      </c>
      <c r="B350" s="9">
        <f t="shared" si="59"/>
        <v>837.23502298019639</v>
      </c>
      <c r="C350" s="9">
        <f t="shared" si="60"/>
        <v>2949.6651095909951</v>
      </c>
      <c r="D350" s="48">
        <f t="shared" si="58"/>
        <v>837.23502298019639</v>
      </c>
      <c r="E350" s="8">
        <f t="shared" si="61"/>
        <v>21.53113999318014</v>
      </c>
      <c r="F350" s="32">
        <f t="shared" si="63"/>
        <v>-6.1106694163571272E-4</v>
      </c>
      <c r="G350" s="20">
        <f t="shared" si="62"/>
        <v>-0.61106694163571273</v>
      </c>
      <c r="H350" s="1">
        <f t="shared" si="64"/>
        <v>5.3524279040041071E-5</v>
      </c>
      <c r="I350" s="8">
        <f t="shared" si="56"/>
        <v>60.918808502481227</v>
      </c>
      <c r="J350" s="8">
        <f t="shared" si="57"/>
        <v>38.846794269510632</v>
      </c>
    </row>
    <row r="351" spans="1:10" x14ac:dyDescent="0.2">
      <c r="A351" s="8">
        <f t="shared" si="55"/>
        <v>27.833333333333208</v>
      </c>
      <c r="B351" s="9">
        <f t="shared" si="59"/>
        <v>855.60381401834547</v>
      </c>
      <c r="C351" s="9">
        <f t="shared" si="60"/>
        <v>2961.2410004070775</v>
      </c>
      <c r="D351" s="48">
        <f t="shared" si="58"/>
        <v>855.60381401834547</v>
      </c>
      <c r="E351" s="8">
        <f t="shared" si="61"/>
        <v>21.635260823300353</v>
      </c>
      <c r="F351" s="32">
        <f t="shared" ref="F351:F400" si="65">dp_dy*(1+EXP(-(ABS(E350)-displ)/9*sharpness))^(-alpha)</f>
        <v>-6.1404671055603321E-4</v>
      </c>
      <c r="G351" s="20">
        <f t="shared" si="62"/>
        <v>-0.61404671055603322</v>
      </c>
      <c r="H351" s="1">
        <f t="shared" si="64"/>
        <v>5.3770724339677602E-5</v>
      </c>
      <c r="I351" s="8">
        <f t="shared" ref="I351:I400" si="66">(I350+dp_dy*(1+EXP(-(ABS(E350)-displ)/9*sharpness))^(-alpha)/(H350*rho))*COS(H350*time_step*3600)+J350*SIN(H350*time_step*3600)-dp_dy*(1+EXP(-(ABS(E350)-displ)/9*sharpness))^(-alpha)/(H350*rho)</f>
        <v>61.53839971265829</v>
      </c>
      <c r="J351" s="8">
        <f t="shared" ref="J351:J400" si="67">-(I350+dp_dy*(1+EXP(-(ABS(E350)-displ)/9*sharpness))^(-alpha)/(H350*rho))*SIN(H350*time_step*3600)+J350*COS(H350*time_step*3600)</f>
        <v>38.324153005273565</v>
      </c>
    </row>
    <row r="352" spans="1:10" x14ac:dyDescent="0.2">
      <c r="A352" s="8">
        <f t="shared" si="55"/>
        <v>27.91666666666654</v>
      </c>
      <c r="B352" s="9">
        <f t="shared" si="59"/>
        <v>874.15763678360531</v>
      </c>
      <c r="C352" s="9">
        <f t="shared" si="60"/>
        <v>2972.6582583386303</v>
      </c>
      <c r="D352" s="48">
        <f t="shared" si="58"/>
        <v>874.15763678360531</v>
      </c>
      <c r="E352" s="8">
        <f t="shared" si="61"/>
        <v>21.737954809656749</v>
      </c>
      <c r="F352" s="32">
        <f t="shared" si="65"/>
        <v>-6.1699842404328562E-4</v>
      </c>
      <c r="G352" s="20">
        <f t="shared" si="62"/>
        <v>-0.61699842404328564</v>
      </c>
      <c r="H352" s="1">
        <f t="shared" si="64"/>
        <v>5.4013618483979423E-5</v>
      </c>
      <c r="I352" s="8">
        <f t="shared" si="66"/>
        <v>62.152313941610814</v>
      </c>
      <c r="J352" s="8">
        <f t="shared" si="67"/>
        <v>37.789249333948007</v>
      </c>
    </row>
    <row r="353" spans="1:10" x14ac:dyDescent="0.2">
      <c r="A353" s="8">
        <f t="shared" si="55"/>
        <v>27.999999999999872</v>
      </c>
      <c r="B353" s="9">
        <f t="shared" si="59"/>
        <v>892.89474071913901</v>
      </c>
      <c r="C353" s="9">
        <f t="shared" si="60"/>
        <v>2983.9132116712108</v>
      </c>
      <c r="D353" s="48">
        <f t="shared" si="58"/>
        <v>892.89474071913901</v>
      </c>
      <c r="E353" s="8">
        <f t="shared" si="61"/>
        <v>21.839188926544278</v>
      </c>
      <c r="F353" s="32">
        <f t="shared" si="65"/>
        <v>-6.199207008030569E-4</v>
      </c>
      <c r="G353" s="20">
        <f t="shared" si="62"/>
        <v>-0.61992070080305683</v>
      </c>
      <c r="H353" s="1">
        <f t="shared" si="64"/>
        <v>5.425288987870996E-5</v>
      </c>
      <c r="I353" s="8">
        <f t="shared" si="66"/>
        <v>62.760234696971807</v>
      </c>
      <c r="J353" s="8">
        <f t="shared" si="67"/>
        <v>37.242131076081712</v>
      </c>
    </row>
    <row r="354" spans="1:10" x14ac:dyDescent="0.2">
      <c r="A354" s="8">
        <f t="shared" si="55"/>
        <v>28.083333333333204</v>
      </c>
      <c r="B354" s="9">
        <f t="shared" si="59"/>
        <v>911.81328018162776</v>
      </c>
      <c r="C354" s="9">
        <f t="shared" si="60"/>
        <v>2995.0022043397412</v>
      </c>
      <c r="D354" s="48">
        <f t="shared" si="58"/>
        <v>911.81328018162776</v>
      </c>
      <c r="E354" s="8">
        <f t="shared" si="61"/>
        <v>21.93893028901811</v>
      </c>
      <c r="F354" s="32">
        <f t="shared" si="65"/>
        <v>-6.2281215357493417E-4</v>
      </c>
      <c r="G354" s="20">
        <f t="shared" si="62"/>
        <v>-0.62281215357493414</v>
      </c>
      <c r="H354" s="1">
        <f t="shared" si="64"/>
        <v>5.4488467444492297E-5</v>
      </c>
      <c r="I354" s="8">
        <f t="shared" si="66"/>
        <v>63.361844595083397</v>
      </c>
      <c r="J354" s="8">
        <f t="shared" si="67"/>
        <v>36.682854753138479</v>
      </c>
    </row>
    <row r="355" spans="1:10" x14ac:dyDescent="0.2">
      <c r="A355" s="8">
        <f t="shared" si="55"/>
        <v>28.166666666666536</v>
      </c>
      <c r="B355" s="9">
        <f t="shared" si="59"/>
        <v>930.91131421730358</v>
      </c>
      <c r="C355" s="9">
        <f t="shared" si="60"/>
        <v>3005.9215985543574</v>
      </c>
      <c r="D355" s="48">
        <f t="shared" si="58"/>
        <v>930.91131421730358</v>
      </c>
      <c r="E355" s="8">
        <f t="shared" si="61"/>
        <v>22.037146176512159</v>
      </c>
      <c r="F355" s="32">
        <f t="shared" si="65"/>
        <v>-6.256713903889427E-4</v>
      </c>
      <c r="G355" s="20">
        <f t="shared" si="62"/>
        <v>-0.62567139038894271</v>
      </c>
      <c r="H355" s="1">
        <f t="shared" si="64"/>
        <v>5.4720280663324448E-5</v>
      </c>
      <c r="I355" s="8">
        <f t="shared" si="66"/>
        <v>63.956825651260104</v>
      </c>
      <c r="J355" s="8">
        <f t="shared" si="67"/>
        <v>36.111485690123459</v>
      </c>
    </row>
    <row r="356" spans="1:10" x14ac:dyDescent="0.2">
      <c r="A356" s="8">
        <f t="shared" si="55"/>
        <v>28.249999999999869</v>
      </c>
      <c r="B356" s="9">
        <f t="shared" si="59"/>
        <v>950.18680642607865</v>
      </c>
      <c r="C356" s="9">
        <f t="shared" si="60"/>
        <v>3016.6677774555847</v>
      </c>
      <c r="D356" s="48">
        <f t="shared" si="58"/>
        <v>950.18680642607865</v>
      </c>
      <c r="E356" s="8">
        <f t="shared" si="61"/>
        <v>22.133804056721395</v>
      </c>
      <c r="F356" s="32">
        <f t="shared" si="65"/>
        <v>-6.2849701585650924E-4</v>
      </c>
      <c r="G356" s="20">
        <f t="shared" si="62"/>
        <v>-0.6284970158565093</v>
      </c>
      <c r="H356" s="1">
        <f t="shared" si="64"/>
        <v>5.4948259625171205E-5</v>
      </c>
      <c r="I356" s="8">
        <f t="shared" si="66"/>
        <v>64.54485957679357</v>
      </c>
      <c r="J356" s="8">
        <f t="shared" si="67"/>
        <v>35.528098108427947</v>
      </c>
    </row>
    <row r="357" spans="1:10" x14ac:dyDescent="0.2">
      <c r="A357" s="8">
        <f t="shared" si="55"/>
        <v>28.333333333333201</v>
      </c>
      <c r="B357" s="9">
        <f t="shared" si="59"/>
        <v>969.63762491573709</v>
      </c>
      <c r="C357" s="9">
        <f t="shared" si="60"/>
        <v>3027.2371477958486</v>
      </c>
      <c r="D357" s="48">
        <f t="shared" si="58"/>
        <v>969.63762491573709</v>
      </c>
      <c r="E357" s="8">
        <f t="shared" si="61"/>
        <v>22.228871609721065</v>
      </c>
      <c r="F357" s="32">
        <f t="shared" si="65"/>
        <v>-6.3128763249430987E-4</v>
      </c>
      <c r="G357" s="20">
        <f t="shared" si="62"/>
        <v>-0.63128763249430986</v>
      </c>
      <c r="H357" s="1">
        <f t="shared" si="64"/>
        <v>5.5172335074581294E-5</v>
      </c>
      <c r="I357" s="8">
        <f t="shared" si="66"/>
        <v>65.12562808232498</v>
      </c>
      <c r="J357" s="8">
        <f t="shared" si="67"/>
        <v>34.932775208506847</v>
      </c>
    </row>
    <row r="358" spans="1:10" x14ac:dyDescent="0.2">
      <c r="A358" s="8">
        <f t="shared" si="55"/>
        <v>28.416666666666533</v>
      </c>
      <c r="B358" s="9">
        <f t="shared" si="59"/>
        <v>989.26154234804221</v>
      </c>
      <c r="C358" s="9">
        <f t="shared" si="60"/>
        <v>3037.6261426442147</v>
      </c>
      <c r="D358" s="48">
        <f t="shared" si="58"/>
        <v>989.26154234804221</v>
      </c>
      <c r="E358" s="8">
        <f t="shared" si="61"/>
        <v>22.322316752294771</v>
      </c>
      <c r="F358" s="32">
        <f t="shared" si="65"/>
        <v>-6.3404184207924489E-4</v>
      </c>
      <c r="G358" s="20">
        <f t="shared" si="62"/>
        <v>-0.63404184207924486</v>
      </c>
      <c r="H358" s="1">
        <f t="shared" si="64"/>
        <v>5.5392438457277281E-5</v>
      </c>
      <c r="I358" s="8">
        <f t="shared" si="66"/>
        <v>65.698813187187142</v>
      </c>
      <c r="J358" s="8">
        <f t="shared" si="67"/>
        <v>34.325609242015226</v>
      </c>
    </row>
    <row r="359" spans="1:10" x14ac:dyDescent="0.2">
      <c r="A359" s="8">
        <f t="shared" si="55"/>
        <v>28.499999999999865</v>
      </c>
      <c r="B359" s="9">
        <f t="shared" si="59"/>
        <v>1009.0562360784852</v>
      </c>
      <c r="C359" s="9">
        <f t="shared" si="60"/>
        <v>3047.8312241111425</v>
      </c>
      <c r="D359" s="48">
        <f t="shared" si="58"/>
        <v>1009.0562360784852</v>
      </c>
      <c r="E359" s="8">
        <f t="shared" si="61"/>
        <v>22.414107662442674</v>
      </c>
      <c r="F359" s="32">
        <f t="shared" si="65"/>
        <v>-6.3675824703265677E-4</v>
      </c>
      <c r="G359" s="20">
        <f t="shared" si="62"/>
        <v>-0.63675824703265671</v>
      </c>
      <c r="H359" s="1">
        <f t="shared" si="64"/>
        <v>5.5608501966666923E-5</v>
      </c>
      <c r="I359" s="8">
        <f t="shared" si="66"/>
        <v>66.264097534295445</v>
      </c>
      <c r="J359" s="8">
        <f t="shared" si="67"/>
        <v>33.7067015730455</v>
      </c>
    </row>
    <row r="360" spans="1:10" x14ac:dyDescent="0.2">
      <c r="A360" s="8">
        <f t="shared" si="55"/>
        <v>28.583333333333197</v>
      </c>
      <c r="B360" s="9">
        <f t="shared" si="59"/>
        <v>1029.0192883912755</v>
      </c>
      <c r="C360" s="9">
        <f t="shared" si="60"/>
        <v>3057.8488860899288</v>
      </c>
      <c r="D360" s="48">
        <f t="shared" si="58"/>
        <v>1029.0192883912755</v>
      </c>
      <c r="E360" s="8">
        <f t="shared" si="61"/>
        <v>22.50421280403971</v>
      </c>
      <c r="F360" s="32">
        <f t="shared" si="65"/>
        <v>-6.3943545183180769E-4</v>
      </c>
      <c r="G360" s="20">
        <f t="shared" si="62"/>
        <v>-0.63943545183180772</v>
      </c>
      <c r="H360" s="1">
        <f t="shared" si="64"/>
        <v>5.5820458590222394E-5</v>
      </c>
      <c r="I360" s="8">
        <f t="shared" si="66"/>
        <v>66.821164710144203</v>
      </c>
      <c r="J360" s="8">
        <f t="shared" si="67"/>
        <v>33.076162728122881</v>
      </c>
    </row>
    <row r="361" spans="1:10" x14ac:dyDescent="0.2">
      <c r="A361" s="8">
        <f t="shared" si="55"/>
        <v>28.666666666666529</v>
      </c>
      <c r="B361" s="9">
        <f t="shared" si="59"/>
        <v>1049.1481868310336</v>
      </c>
      <c r="C361" s="9">
        <f t="shared" si="60"/>
        <v>3067.6756570114212</v>
      </c>
      <c r="D361" s="48">
        <f t="shared" si="58"/>
        <v>1049.1481868310336</v>
      </c>
      <c r="E361" s="8">
        <f t="shared" si="61"/>
        <v>22.592600951613246</v>
      </c>
      <c r="F361" s="32">
        <f t="shared" si="65"/>
        <v>-6.4207206444650655E-4</v>
      </c>
      <c r="G361" s="20">
        <f t="shared" si="62"/>
        <v>-0.64207206444650655</v>
      </c>
      <c r="H361" s="1">
        <f t="shared" si="64"/>
        <v>5.602824215567557E-5</v>
      </c>
      <c r="I361" s="8">
        <f t="shared" si="66"/>
        <v>67.369699569442986</v>
      </c>
      <c r="J361" s="8">
        <f t="shared" si="67"/>
        <v>32.434112434634457</v>
      </c>
    </row>
    <row r="362" spans="1:10" x14ac:dyDescent="0.2">
      <c r="A362" s="8">
        <f t="shared" ref="A362:A400" si="68">A361+time_step</f>
        <v>28.749999999999861</v>
      </c>
      <c r="B362" s="9">
        <f t="shared" si="59"/>
        <v>1069.4403246325073</v>
      </c>
      <c r="C362" s="9">
        <f t="shared" si="60"/>
        <v>3077.3081026084847</v>
      </c>
      <c r="D362" s="48">
        <f t="shared" si="58"/>
        <v>1069.4403246325073</v>
      </c>
      <c r="E362" s="8">
        <f t="shared" si="61"/>
        <v>22.679241215208393</v>
      </c>
      <c r="F362" s="32">
        <f t="shared" si="65"/>
        <v>-6.4466669779868278E-4</v>
      </c>
      <c r="G362" s="20">
        <f t="shared" si="62"/>
        <v>-0.6446666977986828</v>
      </c>
      <c r="H362" s="1">
        <f t="shared" si="64"/>
        <v>5.6231787376976286E-5</v>
      </c>
      <c r="I362" s="8">
        <f t="shared" si="66"/>
        <v>67.909388563906631</v>
      </c>
      <c r="J362" s="8">
        <f t="shared" si="67"/>
        <v>31.780679647386169</v>
      </c>
    </row>
    <row r="363" spans="1:10" x14ac:dyDescent="0.2">
      <c r="A363" s="8">
        <f t="shared" si="68"/>
        <v>28.833333333333194</v>
      </c>
      <c r="B363" s="9">
        <f t="shared" si="59"/>
        <v>1089.8930012494802</v>
      </c>
      <c r="C363" s="9">
        <f t="shared" si="60"/>
        <v>3086.7428286866175</v>
      </c>
      <c r="D363" s="48">
        <f t="shared" si="58"/>
        <v>1089.8930012494802</v>
      </c>
      <c r="E363" s="8">
        <f t="shared" si="61"/>
        <v>22.76410306530871</v>
      </c>
      <c r="F363" s="32">
        <f t="shared" si="65"/>
        <v>-6.4721797124258783E-4</v>
      </c>
      <c r="G363" s="20">
        <f t="shared" si="62"/>
        <v>-0.64721797124258784</v>
      </c>
      <c r="H363" s="1">
        <f t="shared" si="64"/>
        <v>5.6431029899961239E-5</v>
      </c>
      <c r="I363" s="8">
        <f t="shared" si="66"/>
        <v>68.439920074692211</v>
      </c>
      <c r="J363" s="8">
        <f t="shared" si="67"/>
        <v>31.116002563002429</v>
      </c>
    </row>
    <row r="364" spans="1:10" x14ac:dyDescent="0.2">
      <c r="A364" s="8">
        <f t="shared" si="68"/>
        <v>28.916666666666526</v>
      </c>
      <c r="B364" s="9">
        <f t="shared" si="59"/>
        <v>1110.5034229838898</v>
      </c>
      <c r="C364" s="9">
        <f t="shared" si="60"/>
        <v>3095.9764838970282</v>
      </c>
      <c r="D364" s="48">
        <f t="shared" si="58"/>
        <v>1110.5034229838898</v>
      </c>
      <c r="E364" s="8">
        <f t="shared" si="61"/>
        <v>22.847156357778967</v>
      </c>
      <c r="F364" s="32">
        <f t="shared" si="65"/>
        <v>-6.4972451206322349E-4</v>
      </c>
      <c r="G364" s="20">
        <f t="shared" si="62"/>
        <v>-0.64972451206322346</v>
      </c>
      <c r="H364" s="1">
        <f t="shared" si="64"/>
        <v>5.66259063476808E-5</v>
      </c>
      <c r="I364" s="8">
        <f t="shared" si="66"/>
        <v>68.960984747956829</v>
      </c>
      <c r="J364" s="8">
        <f t="shared" si="67"/>
        <v>30.440228621904566</v>
      </c>
    </row>
    <row r="365" spans="1:10" x14ac:dyDescent="0.2">
      <c r="A365" s="8">
        <f t="shared" si="68"/>
        <v>28.999999999999858</v>
      </c>
      <c r="B365" s="9">
        <f t="shared" si="59"/>
        <v>1131.2687037160074</v>
      </c>
      <c r="C365" s="9">
        <f t="shared" si="60"/>
        <v>3105.0057625084105</v>
      </c>
      <c r="D365" s="48">
        <f t="shared" si="58"/>
        <v>1131.2687037160074</v>
      </c>
      <c r="E365" s="8">
        <f t="shared" si="61"/>
        <v>22.928371358796227</v>
      </c>
      <c r="F365" s="32">
        <f t="shared" si="65"/>
        <v>-6.5218495699048598E-4</v>
      </c>
      <c r="G365" s="20">
        <f t="shared" si="62"/>
        <v>-0.65218495699048606</v>
      </c>
      <c r="H365" s="1">
        <f t="shared" si="64"/>
        <v>5.681635436533181E-5</v>
      </c>
      <c r="I365" s="8">
        <f t="shared" si="66"/>
        <v>69.472275832992082</v>
      </c>
      <c r="J365" s="8">
        <f t="shared" si="67"/>
        <v>29.753514497627233</v>
      </c>
    </row>
    <row r="366" spans="1:10" x14ac:dyDescent="0.2">
      <c r="A366" s="8">
        <f t="shared" si="68"/>
        <v>29.08333333333319</v>
      </c>
      <c r="B366" s="9">
        <f t="shared" si="59"/>
        <v>1152.1858657363725</v>
      </c>
      <c r="C366" s="9">
        <f t="shared" si="60"/>
        <v>3113.8274071735864</v>
      </c>
      <c r="D366" s="48">
        <f t="shared" si="58"/>
        <v>1152.1858657363725</v>
      </c>
      <c r="E366" s="8">
        <f t="shared" si="61"/>
        <v>23.007718769734794</v>
      </c>
      <c r="F366" s="32">
        <f t="shared" si="65"/>
        <v>-6.5459795372644237E-4</v>
      </c>
      <c r="G366" s="20">
        <f t="shared" si="62"/>
        <v>-0.65459795372644236</v>
      </c>
      <c r="H366" s="1">
        <f t="shared" si="64"/>
        <v>5.7002312664744627E-5</v>
      </c>
      <c r="I366" s="8">
        <f t="shared" si="66"/>
        <v>69.973489522373768</v>
      </c>
      <c r="J366" s="8">
        <f t="shared" si="67"/>
        <v>29.056026073255932</v>
      </c>
    </row>
    <row r="367" spans="1:10" x14ac:dyDescent="0.2">
      <c r="A367" s="8">
        <f t="shared" si="68"/>
        <v>29.166666666666522</v>
      </c>
      <c r="B367" s="9">
        <f t="shared" si="59"/>
        <v>1173.2518406799966</v>
      </c>
      <c r="C367" s="9">
        <f t="shared" si="60"/>
        <v>3122.4382116871225</v>
      </c>
      <c r="D367" s="48">
        <f t="shared" si="58"/>
        <v>1173.2518406799966</v>
      </c>
      <c r="E367" s="8">
        <f t="shared" si="61"/>
        <v>23.085169751969932</v>
      </c>
      <c r="F367" s="32">
        <f t="shared" si="65"/>
        <v>-6.5696216248307059E-4</v>
      </c>
      <c r="G367" s="20">
        <f t="shared" si="62"/>
        <v>-0.65696216248307049</v>
      </c>
      <c r="H367" s="1">
        <f t="shared" si="64"/>
        <v>5.7183721068372672E-5</v>
      </c>
      <c r="I367" s="8">
        <f t="shared" si="66"/>
        <v>70.464325293549351</v>
      </c>
      <c r="J367" s="8">
        <f t="shared" si="67"/>
        <v>28.34793840479411</v>
      </c>
    </row>
    <row r="368" spans="1:10" x14ac:dyDescent="0.2">
      <c r="A368" s="8">
        <f t="shared" si="68"/>
        <v>29.249999999999854</v>
      </c>
      <c r="B368" s="9">
        <f t="shared" si="59"/>
        <v>1194.4634705631804</v>
      </c>
      <c r="C368" s="9">
        <f t="shared" si="60"/>
        <v>3130.8350237299728</v>
      </c>
      <c r="D368" s="48">
        <f t="shared" si="58"/>
        <v>1194.4634705631804</v>
      </c>
      <c r="E368" s="8">
        <f t="shared" si="61"/>
        <v>23.1606959515649</v>
      </c>
      <c r="F368" s="32">
        <f t="shared" si="65"/>
        <v>-6.5927625752771333E-4</v>
      </c>
      <c r="G368" s="20">
        <f t="shared" si="62"/>
        <v>-0.65927625752771335</v>
      </c>
      <c r="H368" s="1">
        <f t="shared" si="64"/>
        <v>5.7360520552734042E-5</v>
      </c>
      <c r="I368" s="8">
        <f t="shared" si="66"/>
        <v>70.944486251271258</v>
      </c>
      <c r="J368" s="8">
        <f t="shared" si="67"/>
        <v>27.629435671294353</v>
      </c>
    </row>
    <row r="369" spans="1:10" x14ac:dyDescent="0.2">
      <c r="A369" s="8">
        <f t="shared" si="68"/>
        <v>29.333333333333186</v>
      </c>
      <c r="B369" s="9">
        <f t="shared" si="59"/>
        <v>1215.8175089231095</v>
      </c>
      <c r="C369" s="9">
        <f t="shared" si="60"/>
        <v>3139.0147475971603</v>
      </c>
      <c r="D369" s="48">
        <f t="shared" si="58"/>
        <v>1215.8175089231095</v>
      </c>
      <c r="E369" s="8">
        <f t="shared" si="61"/>
        <v>23.234269523805445</v>
      </c>
      <c r="F369" s="32">
        <f t="shared" si="65"/>
        <v>-6.6153892873343882E-4</v>
      </c>
      <c r="G369" s="20">
        <f t="shared" si="62"/>
        <v>-0.66153892873343878</v>
      </c>
      <c r="H369" s="1">
        <f t="shared" si="64"/>
        <v>5.753265329125481E-5</v>
      </c>
      <c r="I369" s="8">
        <f t="shared" si="66"/>
        <v>71.413679470270736</v>
      </c>
      <c r="J369" s="8">
        <f t="shared" si="67"/>
        <v>26.900711111615841</v>
      </c>
    </row>
    <row r="370" spans="1:10" x14ac:dyDescent="0.2">
      <c r="A370" s="8">
        <f t="shared" si="68"/>
        <v>29.416666666666519</v>
      </c>
      <c r="B370" s="9">
        <f t="shared" si="59"/>
        <v>1237.3106220602049</v>
      </c>
      <c r="C370" s="9">
        <f t="shared" si="60"/>
        <v>3146.9743469044611</v>
      </c>
      <c r="D370" s="48">
        <f t="shared" si="58"/>
        <v>1237.3106220602049</v>
      </c>
      <c r="E370" s="8">
        <f t="shared" si="61"/>
        <v>23.30586315754541</v>
      </c>
      <c r="F370" s="32">
        <f t="shared" si="65"/>
        <v>-6.6374888313143758E-4</v>
      </c>
      <c r="G370" s="20">
        <f t="shared" si="62"/>
        <v>-0.66374888313143754</v>
      </c>
      <c r="H370" s="1">
        <f t="shared" si="64"/>
        <v>5.7700062696464414E-5</v>
      </c>
      <c r="I370" s="8">
        <f t="shared" si="66"/>
        <v>71.871616337554983</v>
      </c>
      <c r="J370" s="8">
        <f t="shared" si="67"/>
        <v>26.161966947698193</v>
      </c>
    </row>
    <row r="371" spans="1:10" x14ac:dyDescent="0.2">
      <c r="A371" s="8">
        <f t="shared" si="68"/>
        <v>29.499999999999851</v>
      </c>
      <c r="B371" s="9">
        <f t="shared" si="59"/>
        <v>1258.9393903830237</v>
      </c>
      <c r="C371" s="9">
        <f t="shared" si="60"/>
        <v>3154.7108472700406</v>
      </c>
      <c r="D371" s="48">
        <f t="shared" si="58"/>
        <v>1258.9393903830237</v>
      </c>
      <c r="E371" s="8">
        <f t="shared" si="61"/>
        <v>23.375450099327065</v>
      </c>
      <c r="F371" s="32">
        <f t="shared" si="65"/>
        <v>-6.6590484646252576E-4</v>
      </c>
      <c r="G371" s="20">
        <f t="shared" si="62"/>
        <v>-0.66590484646252579</v>
      </c>
      <c r="H371" s="1">
        <f t="shared" si="64"/>
        <v>5.7862693461494556E-5</v>
      </c>
      <c r="I371" s="8">
        <f t="shared" si="66"/>
        <v>72.318012893700143</v>
      </c>
      <c r="J371" s="8">
        <f t="shared" si="67"/>
        <v>25.413414294271142</v>
      </c>
    </row>
    <row r="372" spans="1:10" x14ac:dyDescent="0.2">
      <c r="A372" s="8">
        <f t="shared" si="68"/>
        <v>29.583333333333183</v>
      </c>
      <c r="B372" s="9">
        <f t="shared" si="59"/>
        <v>1280.7003098553128</v>
      </c>
      <c r="C372" s="9">
        <f t="shared" si="60"/>
        <v>3162.22133896696</v>
      </c>
      <c r="D372" s="48">
        <f t="shared" si="58"/>
        <v>1280.7003098553128</v>
      </c>
      <c r="E372" s="8">
        <f t="shared" si="61"/>
        <v>23.443004177239391</v>
      </c>
      <c r="F372" s="32">
        <f t="shared" si="65"/>
        <v>-6.680055647247902E-4</v>
      </c>
      <c r="G372" s="20">
        <f t="shared" si="62"/>
        <v>-0.66800556472479011</v>
      </c>
      <c r="H372" s="1">
        <f t="shared" si="64"/>
        <v>5.8020491600833632E-5</v>
      </c>
      <c r="I372" s="8">
        <f t="shared" si="66"/>
        <v>72.752590172504085</v>
      </c>
      <c r="J372" s="8">
        <f t="shared" si="67"/>
        <v>24.655273054949408</v>
      </c>
    </row>
    <row r="373" spans="1:10" x14ac:dyDescent="0.2">
      <c r="A373" s="8">
        <f t="shared" si="68"/>
        <v>29.666666666666515</v>
      </c>
      <c r="B373" s="9">
        <f t="shared" si="59"/>
        <v>1302.5897935446269</v>
      </c>
      <c r="C373" s="9">
        <f t="shared" si="60"/>
        <v>3169.5029795424643</v>
      </c>
      <c r="D373" s="48">
        <f t="shared" si="58"/>
        <v>1302.5897935446269</v>
      </c>
      <c r="E373" s="8">
        <f t="shared" si="61"/>
        <v>23.508499824477635</v>
      </c>
      <c r="F373" s="32">
        <f t="shared" si="65"/>
        <v>-6.7004980571436614E-4</v>
      </c>
      <c r="G373" s="20">
        <f t="shared" si="62"/>
        <v>-0.67004980571436623</v>
      </c>
      <c r="H373" s="1">
        <f t="shared" si="64"/>
        <v>5.817340449028978E-5</v>
      </c>
      <c r="I373" s="8">
        <f t="shared" si="66"/>
        <v>73.175074538355418</v>
      </c>
      <c r="J373" s="8">
        <f t="shared" si="67"/>
        <v>23.887771804692743</v>
      </c>
    </row>
    <row r="374" spans="1:10" x14ac:dyDescent="0.2">
      <c r="A374" s="8">
        <f t="shared" si="68"/>
        <v>29.749999999999847</v>
      </c>
      <c r="B374" s="9">
        <f t="shared" si="59"/>
        <v>1324.6041732717301</v>
      </c>
      <c r="C374" s="9">
        <f t="shared" si="60"/>
        <v>3176.552996399967</v>
      </c>
      <c r="D374" s="48">
        <f t="shared" si="58"/>
        <v>1324.6041732717301</v>
      </c>
      <c r="E374" s="8">
        <f t="shared" si="61"/>
        <v>23.571912102567271</v>
      </c>
      <c r="F374" s="32">
        <f t="shared" si="65"/>
        <v>-6.7203636055631201E-4</v>
      </c>
      <c r="G374" s="20">
        <f t="shared" si="62"/>
        <v>-0.67203636055631211</v>
      </c>
      <c r="H374" s="1">
        <f t="shared" si="64"/>
        <v>5.8321380906116584E-5</v>
      </c>
      <c r="I374" s="8">
        <f t="shared" si="66"/>
        <v>73.585198020670276</v>
      </c>
      <c r="J374" s="8">
        <f t="shared" si="67"/>
        <v>23.111147658642363</v>
      </c>
    </row>
    <row r="375" spans="1:10" x14ac:dyDescent="0.2">
      <c r="A375" s="8">
        <f t="shared" si="68"/>
        <v>29.833333333333179</v>
      </c>
      <c r="B375" s="9">
        <f t="shared" si="59"/>
        <v>1346.7397013598004</v>
      </c>
      <c r="C375" s="9">
        <f t="shared" si="60"/>
        <v>3183.3686893396466</v>
      </c>
      <c r="D375" s="48">
        <f t="shared" si="58"/>
        <v>1346.7397013598004</v>
      </c>
      <c r="E375" s="8">
        <f t="shared" si="61"/>
        <v>23.633216724215742</v>
      </c>
      <c r="F375" s="32">
        <f t="shared" si="65"/>
        <v>-6.7396404522252688E-4</v>
      </c>
      <c r="G375" s="20">
        <f t="shared" si="62"/>
        <v>-0.67396404522252695</v>
      </c>
      <c r="H375" s="1">
        <f t="shared" si="64"/>
        <v>5.8464371063256566E-5</v>
      </c>
      <c r="I375" s="8">
        <f t="shared" si="66"/>
        <v>73.982698644744474</v>
      </c>
      <c r="J375" s="8">
        <f t="shared" si="67"/>
        <v>22.325646127376867</v>
      </c>
    </row>
    <row r="376" spans="1:10" x14ac:dyDescent="0.2">
      <c r="A376" s="8">
        <f t="shared" si="68"/>
        <v>29.916666666666512</v>
      </c>
      <c r="B376" s="9">
        <f t="shared" si="59"/>
        <v>1368.9925524822663</v>
      </c>
      <c r="C376" s="9">
        <f t="shared" si="60"/>
        <v>3189.9474330535918</v>
      </c>
      <c r="D376" s="48">
        <f t="shared" si="58"/>
        <v>1368.9925524822663</v>
      </c>
      <c r="E376" s="8">
        <f t="shared" si="61"/>
        <v>23.692390075755345</v>
      </c>
      <c r="F376" s="32">
        <f t="shared" si="65"/>
        <v>-6.7583170203364183E-4</v>
      </c>
      <c r="G376" s="20">
        <f t="shared" si="62"/>
        <v>-0.67583170203364196</v>
      </c>
      <c r="H376" s="1">
        <f t="shared" si="64"/>
        <v>5.8602326652658643E-5</v>
      </c>
      <c r="I376" s="8">
        <f t="shared" si="66"/>
        <v>74.367320758366645</v>
      </c>
      <c r="J376" s="8">
        <f t="shared" si="67"/>
        <v>21.531520958662842</v>
      </c>
    </row>
    <row r="377" spans="1:10" x14ac:dyDescent="0.2">
      <c r="A377" s="8">
        <f t="shared" si="68"/>
        <v>29.999999999999844</v>
      </c>
      <c r="B377" s="9">
        <f t="shared" si="59"/>
        <v>1391.3588256079056</v>
      </c>
      <c r="C377" s="9">
        <f t="shared" si="60"/>
        <v>3196.2866795714608</v>
      </c>
      <c r="D377" s="48">
        <f t="shared" si="58"/>
        <v>1391.3588256079056</v>
      </c>
      <c r="E377" s="8">
        <f t="shared" si="61"/>
        <v>23.749409239141045</v>
      </c>
      <c r="F377" s="32">
        <f t="shared" si="65"/>
        <v>-6.7763820114181527E-4</v>
      </c>
      <c r="G377" s="20">
        <f t="shared" si="62"/>
        <v>-0.67763820114181528</v>
      </c>
      <c r="H377" s="1">
        <f t="shared" si="64"/>
        <v>5.8735200877627004E-5</v>
      </c>
      <c r="I377" s="8">
        <f t="shared" si="66"/>
        <v>74.738815353538527</v>
      </c>
      <c r="J377" s="8">
        <f t="shared" si="67"/>
        <v>20.729033965807904</v>
      </c>
    </row>
    <row r="378" spans="1:10" x14ac:dyDescent="0.2">
      <c r="A378" s="8">
        <f t="shared" si="68"/>
        <v>30.083333333333176</v>
      </c>
      <c r="B378" s="9">
        <f t="shared" si="59"/>
        <v>1413.8345460416388</v>
      </c>
      <c r="C378" s="9">
        <f t="shared" si="60"/>
        <v>3202.3839606526531</v>
      </c>
      <c r="D378" s="48">
        <f t="shared" si="58"/>
        <v>1413.8345460416388</v>
      </c>
      <c r="E378" s="8">
        <f t="shared" si="61"/>
        <v>23.804252013467146</v>
      </c>
      <c r="F378" s="32">
        <f t="shared" si="65"/>
        <v>-6.7938244199136817E-4</v>
      </c>
      <c r="G378" s="20">
        <f t="shared" si="62"/>
        <v>-0.67938244199136821</v>
      </c>
      <c r="H378" s="1">
        <f t="shared" si="64"/>
        <v>5.8862948489159995E-5</v>
      </c>
      <c r="I378" s="8">
        <f t="shared" si="66"/>
        <v>75.096940382649734</v>
      </c>
      <c r="J378" s="8">
        <f t="shared" si="67"/>
        <v>19.918454842756727</v>
      </c>
    </row>
    <row r="379" spans="1:10" x14ac:dyDescent="0.2">
      <c r="A379" s="8">
        <f t="shared" si="68"/>
        <v>30.166666666666508</v>
      </c>
      <c r="B379" s="9">
        <f t="shared" si="59"/>
        <v>1436.4156675592574</v>
      </c>
      <c r="C379" s="9">
        <f t="shared" si="60"/>
        <v>3208.236890121048</v>
      </c>
      <c r="D379" s="48">
        <f t="shared" si="58"/>
        <v>1436.4156675592574</v>
      </c>
      <c r="E379" s="8">
        <f t="shared" si="61"/>
        <v>23.856896935967427</v>
      </c>
      <c r="F379" s="32">
        <f t="shared" si="65"/>
        <v>-6.8106335475420787E-4</v>
      </c>
      <c r="G379" s="20">
        <f t="shared" si="62"/>
        <v>-0.68106335475420787</v>
      </c>
      <c r="H379" s="1">
        <f t="shared" si="64"/>
        <v>5.8985525820239155E-5</v>
      </c>
      <c r="I379" s="8">
        <f t="shared" si="66"/>
        <v>75.441461068458551</v>
      </c>
      <c r="J379" s="8">
        <f t="shared" si="67"/>
        <v>19.100060966103342</v>
      </c>
    </row>
    <row r="380" spans="1:10" x14ac:dyDescent="0.2">
      <c r="A380" s="8">
        <f t="shared" si="68"/>
        <v>30.24999999999984</v>
      </c>
      <c r="B380" s="9">
        <f t="shared" si="59"/>
        <v>1459.0980746341327</v>
      </c>
      <c r="C380" s="9">
        <f t="shared" si="60"/>
        <v>3213.8431661384066</v>
      </c>
      <c r="D380" s="48">
        <f t="shared" si="58"/>
        <v>1459.0980746341327</v>
      </c>
      <c r="E380" s="8">
        <f t="shared" si="61"/>
        <v>23.90732330246351</v>
      </c>
      <c r="F380" s="32">
        <f t="shared" si="65"/>
        <v>-6.826799017370166E-4</v>
      </c>
      <c r="G380" s="20">
        <f t="shared" si="62"/>
        <v>-0.68267990173701665</v>
      </c>
      <c r="H380" s="1">
        <f t="shared" si="64"/>
        <v>5.9102890819029129E-5</v>
      </c>
      <c r="I380" s="8">
        <f t="shared" si="66"/>
        <v>75.772150207235825</v>
      </c>
      <c r="J380" s="8">
        <f t="shared" si="67"/>
        <v>18.274137184225875</v>
      </c>
    </row>
    <row r="381" spans="1:10" x14ac:dyDescent="0.2">
      <c r="A381" s="8">
        <f t="shared" si="68"/>
        <v>30.333333333333172</v>
      </c>
      <c r="B381" s="9">
        <f t="shared" si="59"/>
        <v>1481.8775847537574</v>
      </c>
      <c r="C381" s="9">
        <f t="shared" si="60"/>
        <v>3219.2005734126155</v>
      </c>
      <c r="D381" s="48">
        <f t="shared" si="58"/>
        <v>1481.8775847537574</v>
      </c>
      <c r="E381" s="8">
        <f t="shared" si="61"/>
        <v>23.955511187227227</v>
      </c>
      <c r="F381" s="32">
        <f t="shared" si="65"/>
        <v>-6.8423107875720908E-4</v>
      </c>
      <c r="G381" s="20">
        <f t="shared" si="62"/>
        <v>-0.68423107875720901</v>
      </c>
      <c r="H381" s="1">
        <f t="shared" si="64"/>
        <v>5.9215003080951701E-5</v>
      </c>
      <c r="I381" s="8">
        <f t="shared" si="66"/>
        <v>76.088788464436476</v>
      </c>
      <c r="J381" s="8">
        <f t="shared" si="67"/>
        <v>17.440975593782625</v>
      </c>
    </row>
    <row r="382" spans="1:10" x14ac:dyDescent="0.2">
      <c r="A382" s="8">
        <f t="shared" si="68"/>
        <v>30.416666666666504</v>
      </c>
      <c r="B382" s="9">
        <f t="shared" si="59"/>
        <v>1504.7499508237856</v>
      </c>
      <c r="C382" s="9">
        <f t="shared" si="60"/>
        <v>3224.3069853370216</v>
      </c>
      <c r="D382" s="48">
        <f t="shared" si="58"/>
        <v>1504.7499508237856</v>
      </c>
      <c r="E382" s="8">
        <f t="shared" si="61"/>
        <v>24.001441462223102</v>
      </c>
      <c r="F382" s="32">
        <f t="shared" si="65"/>
        <v>-6.8571591648470902E-4</v>
      </c>
      <c r="G382" s="20">
        <f t="shared" si="62"/>
        <v>-0.68571591648470898</v>
      </c>
      <c r="H382" s="1">
        <f t="shared" si="64"/>
        <v>5.9321823879597469E-5</v>
      </c>
      <c r="I382" s="8">
        <f t="shared" si="66"/>
        <v>76.391164662272786</v>
      </c>
      <c r="J382" s="8">
        <f t="shared" si="67"/>
        <v>16.600875303840784</v>
      </c>
    </row>
    <row r="383" spans="1:10" x14ac:dyDescent="0.2">
      <c r="A383" s="8">
        <f t="shared" si="68"/>
        <v>30.499999999999837</v>
      </c>
      <c r="B383" s="9">
        <f t="shared" si="59"/>
        <v>1527.7108636570472</v>
      </c>
      <c r="C383" s="9">
        <f t="shared" si="60"/>
        <v>3229.1603660571836</v>
      </c>
      <c r="D383" s="48">
        <f t="shared" si="58"/>
        <v>1527.7108636570472</v>
      </c>
      <c r="E383" s="8">
        <f t="shared" si="61"/>
        <v>24.045095815698058</v>
      </c>
      <c r="F383" s="32">
        <f t="shared" si="65"/>
        <v>-6.8713348174664283E-4</v>
      </c>
      <c r="G383" s="20">
        <f t="shared" si="62"/>
        <v>-0.6871334817466429</v>
      </c>
      <c r="H383" s="1">
        <f t="shared" si="64"/>
        <v>5.9423316196440887E-5</v>
      </c>
      <c r="I383" s="8">
        <f t="shared" si="66"/>
        <v>76.679076058574879</v>
      </c>
      <c r="J383" s="8">
        <f t="shared" si="67"/>
        <v>15.754142187941238</v>
      </c>
    </row>
    <row r="384" spans="1:10" x14ac:dyDescent="0.2">
      <c r="A384" s="8">
        <f t="shared" si="68"/>
        <v>30.583333333333169</v>
      </c>
      <c r="B384" s="9">
        <f t="shared" si="59"/>
        <v>1550.755954544835</v>
      </c>
      <c r="C384" s="9">
        <f t="shared" si="60"/>
        <v>3233.7587724614837</v>
      </c>
      <c r="D384" s="48">
        <f t="shared" si="58"/>
        <v>1550.755954544835</v>
      </c>
      <c r="E384" s="8">
        <f t="shared" si="61"/>
        <v>24.086456770086176</v>
      </c>
      <c r="F384" s="32">
        <f t="shared" si="65"/>
        <v>-6.8848287879210682E-4</v>
      </c>
      <c r="G384" s="20">
        <f t="shared" si="62"/>
        <v>-0.6884828787921069</v>
      </c>
      <c r="H384" s="1">
        <f t="shared" si="64"/>
        <v>5.9519444749325323E-5</v>
      </c>
      <c r="I384" s="8">
        <f t="shared" si="66"/>
        <v>76.952328616337326</v>
      </c>
      <c r="J384" s="8">
        <f t="shared" si="67"/>
        <v>14.901088624434584</v>
      </c>
    </row>
    <row r="385" spans="1:10" x14ac:dyDescent="0.2">
      <c r="A385" s="8">
        <f t="shared" si="68"/>
        <v>30.666666666666501</v>
      </c>
      <c r="B385" s="9">
        <f t="shared" si="59"/>
        <v>1573.8807979075809</v>
      </c>
      <c r="C385" s="9">
        <f t="shared" si="60"/>
        <v>3238.100356092124</v>
      </c>
      <c r="D385" s="48">
        <f t="shared" si="58"/>
        <v>1573.8807979075809</v>
      </c>
      <c r="E385" s="8">
        <f t="shared" si="61"/>
        <v>24.125507699197446</v>
      </c>
      <c r="F385" s="32">
        <f t="shared" si="65"/>
        <v>-6.8976325051423384E-4</v>
      </c>
      <c r="G385" s="20">
        <f t="shared" si="62"/>
        <v>-0.68976325051423393</v>
      </c>
      <c r="H385" s="1">
        <f t="shared" si="64"/>
        <v>5.9610176019686755E-5</v>
      </c>
      <c r="I385" s="8">
        <f t="shared" si="66"/>
        <v>77.2107372633658</v>
      </c>
      <c r="J385" s="8">
        <f t="shared" si="67"/>
        <v>14.042033225454503</v>
      </c>
    </row>
    <row r="386" spans="1:10" x14ac:dyDescent="0.2">
      <c r="A386" s="8">
        <f t="shared" si="68"/>
        <v>30.749999999999833</v>
      </c>
      <c r="B386" s="9">
        <f t="shared" si="59"/>
        <v>1597.0809140218648</v>
      </c>
      <c r="C386" s="9">
        <f t="shared" si="60"/>
        <v>3242.1833649731648</v>
      </c>
      <c r="D386" s="48">
        <f t="shared" si="58"/>
        <v>1597.0809140218648</v>
      </c>
      <c r="E386" s="8">
        <f t="shared" si="61"/>
        <v>24.162232844660249</v>
      </c>
      <c r="F386" s="32">
        <f t="shared" si="65"/>
        <v>-6.9097377962686307E-4</v>
      </c>
      <c r="G386" s="20">
        <f t="shared" si="62"/>
        <v>-0.69097377962686313</v>
      </c>
      <c r="H386" s="1">
        <f t="shared" si="64"/>
        <v>5.9695478278485871E-5</v>
      </c>
      <c r="I386" s="8">
        <f t="shared" si="66"/>
        <v>77.454126141454594</v>
      </c>
      <c r="J386" s="8">
        <f t="shared" si="67"/>
        <v>13.177300554925015</v>
      </c>
    </row>
    <row r="387" spans="1:10" x14ac:dyDescent="0.2">
      <c r="A387" s="8">
        <f t="shared" si="68"/>
        <v>30.833333333333165</v>
      </c>
      <c r="B387" s="9">
        <f t="shared" si="59"/>
        <v>1620.3517718205342</v>
      </c>
      <c r="C387" s="9">
        <f t="shared" si="60"/>
        <v>3246.0061453523749</v>
      </c>
      <c r="D387" s="48">
        <f t="shared" si="58"/>
        <v>1620.3517718205342</v>
      </c>
      <c r="E387" s="8">
        <f t="shared" si="61"/>
        <v>24.196617331588691</v>
      </c>
      <c r="F387" s="32">
        <f t="shared" si="65"/>
        <v>-6.9211368979319268E-4</v>
      </c>
      <c r="G387" s="20">
        <f t="shared" si="62"/>
        <v>-0.69211368979319277</v>
      </c>
      <c r="H387" s="1">
        <f t="shared" si="64"/>
        <v>5.9775321610819969E-5</v>
      </c>
      <c r="I387" s="8">
        <f t="shared" si="66"/>
        <v>77.682328844545168</v>
      </c>
      <c r="J387" s="8">
        <f t="shared" si="67"/>
        <v>12.307220836027703</v>
      </c>
    </row>
    <row r="388" spans="1:10" x14ac:dyDescent="0.2">
      <c r="A388" s="8">
        <f t="shared" si="68"/>
        <v>30.916666666666497</v>
      </c>
      <c r="B388" s="9">
        <f t="shared" si="59"/>
        <v>1643.6887917625477</v>
      </c>
      <c r="C388" s="9">
        <f t="shared" si="60"/>
        <v>3249.5671433538009</v>
      </c>
      <c r="D388" s="48">
        <f t="shared" si="58"/>
        <v>1643.6887917625477</v>
      </c>
      <c r="E388" s="8">
        <f t="shared" si="61"/>
        <v>24.22864718344681</v>
      </c>
      <c r="F388" s="32">
        <f t="shared" si="65"/>
        <v>-6.9318224670390002E-4</v>
      </c>
      <c r="G388" s="20">
        <f t="shared" si="62"/>
        <v>-0.69318224670389994</v>
      </c>
      <c r="H388" s="1">
        <f t="shared" si="64"/>
        <v>5.9849677939187727E-5</v>
      </c>
      <c r="I388" s="8">
        <f t="shared" si="66"/>
        <v>77.895188645335907</v>
      </c>
      <c r="J388" s="8">
        <f t="shared" si="67"/>
        <v>11.432129648583645</v>
      </c>
    </row>
    <row r="389" spans="1:10" x14ac:dyDescent="0.2">
      <c r="A389" s="8">
        <f t="shared" si="68"/>
        <v>30.999999999999829</v>
      </c>
      <c r="B389" s="9">
        <f t="shared" si="59"/>
        <v>1667.0873487690023</v>
      </c>
      <c r="C389" s="9">
        <f t="shared" si="60"/>
        <v>3252.8649065381001</v>
      </c>
      <c r="D389" s="48">
        <f t="shared" si="58"/>
        <v>1667.0873487690023</v>
      </c>
      <c r="E389" s="8">
        <f t="shared" si="61"/>
        <v>24.258309336083222</v>
      </c>
      <c r="F389" s="32">
        <f t="shared" si="65"/>
        <v>-6.9417875910230146E-4</v>
      </c>
      <c r="G389" s="20">
        <f t="shared" si="62"/>
        <v>-0.69417875910230153</v>
      </c>
      <c r="H389" s="1">
        <f t="shared" si="64"/>
        <v>5.9918521045381203E-5</v>
      </c>
      <c r="I389" s="8">
        <f t="shared" si="66"/>
        <v>78.092558709835941</v>
      </c>
      <c r="J389" s="8">
        <f t="shared" si="67"/>
        <v>10.55236761683234</v>
      </c>
    </row>
    <row r="390" spans="1:10" x14ac:dyDescent="0.2">
      <c r="A390" s="8">
        <f t="shared" si="68"/>
        <v>31.083333333333162</v>
      </c>
      <c r="B390" s="9">
        <f t="shared" si="59"/>
        <v>1690.5427752216533</v>
      </c>
      <c r="C390" s="9">
        <f t="shared" si="60"/>
        <v>3255.8980853678354</v>
      </c>
      <c r="D390" s="48">
        <f t="shared" si="58"/>
        <v>1690.5427752216533</v>
      </c>
      <c r="E390" s="8">
        <f t="shared" si="61"/>
        <v>24.285591650910895</v>
      </c>
      <c r="F390" s="32">
        <f t="shared" si="65"/>
        <v>-6.9510257975423958E-4</v>
      </c>
      <c r="G390" s="20">
        <f t="shared" si="62"/>
        <v>-0.6951025797542395</v>
      </c>
      <c r="H390" s="1">
        <f t="shared" si="64"/>
        <v>5.9981826590981386E-5</v>
      </c>
      <c r="I390" s="8">
        <f t="shared" si="66"/>
        <v>78.274302299379841</v>
      </c>
      <c r="J390" s="8">
        <f t="shared" si="67"/>
        <v>9.6682800881164628</v>
      </c>
    </row>
    <row r="391" spans="1:10" x14ac:dyDescent="0.2">
      <c r="A391" s="8">
        <f t="shared" si="68"/>
        <v>31.166666666666494</v>
      </c>
      <c r="B391" s="9">
        <f t="shared" si="59"/>
        <v>1714.050364020098</v>
      </c>
      <c r="C391" s="9">
        <f t="shared" si="60"/>
        <v>3258.6654345750794</v>
      </c>
      <c r="D391" s="48">
        <f t="shared" si="58"/>
        <v>1714.050364020098</v>
      </c>
      <c r="E391" s="8">
        <f t="shared" si="61"/>
        <v>24.31048292720822</v>
      </c>
      <c r="F391" s="32">
        <f t="shared" si="65"/>
        <v>-6.9595310636049791E-4</v>
      </c>
      <c r="G391" s="20">
        <f t="shared" si="62"/>
        <v>-0.6959531063604979</v>
      </c>
      <c r="H391" s="1">
        <f t="shared" si="64"/>
        <v>6.0039572136434677E-5</v>
      </c>
      <c r="I391" s="8">
        <f t="shared" si="66"/>
        <v>78.440292959645433</v>
      </c>
      <c r="J391" s="8">
        <f t="shared" si="67"/>
        <v>8.7802168030064358</v>
      </c>
    </row>
    <row r="392" spans="1:10" x14ac:dyDescent="0.2">
      <c r="A392" s="8">
        <f t="shared" si="68"/>
        <v>31.249999999999826</v>
      </c>
      <c r="B392" s="9">
        <f t="shared" si="59"/>
        <v>1737.6053716936572</v>
      </c>
      <c r="C392" s="9">
        <f t="shared" si="60"/>
        <v>3261.1658144288458</v>
      </c>
      <c r="D392" s="48">
        <f t="shared" si="58"/>
        <v>1737.6053716936572</v>
      </c>
      <c r="E392" s="8">
        <f t="shared" si="61"/>
        <v>24.332972913519107</v>
      </c>
      <c r="F392" s="32">
        <f t="shared" si="65"/>
        <v>-6.9672978240965929E-4</v>
      </c>
      <c r="G392" s="20">
        <f t="shared" si="62"/>
        <v>-0.69672978240965933</v>
      </c>
      <c r="H392" s="1">
        <f t="shared" si="64"/>
        <v>6.0091737158689888E-5</v>
      </c>
      <c r="I392" s="8">
        <f t="shared" si="66"/>
        <v>78.590414696244125</v>
      </c>
      <c r="J392" s="8">
        <f t="shared" si="67"/>
        <v>7.8885315574227501</v>
      </c>
    </row>
    <row r="393" spans="1:10" x14ac:dyDescent="0.2">
      <c r="A393" s="8">
        <f t="shared" si="68"/>
        <v>31.333333333333158</v>
      </c>
      <c r="B393" s="9">
        <f t="shared" si="59"/>
        <v>1761.203021563867</v>
      </c>
      <c r="C393" s="9">
        <f t="shared" si="60"/>
        <v>3263.3981919000325</v>
      </c>
      <c r="D393" s="48">
        <f t="shared" si="58"/>
        <v>1761.203021563867</v>
      </c>
      <c r="E393" s="8">
        <f t="shared" si="61"/>
        <v>24.353052318131208</v>
      </c>
      <c r="F393" s="32">
        <f t="shared" si="65"/>
        <v>-6.974320979694637E-4</v>
      </c>
      <c r="G393" s="20">
        <f t="shared" si="62"/>
        <v>-0.6974320979694637</v>
      </c>
      <c r="H393" s="1">
        <f t="shared" si="64"/>
        <v>6.013830306737618E-5</v>
      </c>
      <c r="I393" s="8">
        <f t="shared" si="66"/>
        <v>78.724562136481666</v>
      </c>
      <c r="J393" s="8">
        <f t="shared" si="67"/>
        <v>6.9935818573364132</v>
      </c>
    </row>
    <row r="394" spans="1:10" x14ac:dyDescent="0.2">
      <c r="A394" s="8">
        <f t="shared" si="68"/>
        <v>31.41666666666649</v>
      </c>
      <c r="B394" s="9">
        <f t="shared" si="59"/>
        <v>1784.8385069533736</v>
      </c>
      <c r="C394" s="9">
        <f t="shared" si="60"/>
        <v>3265.3616417217422</v>
      </c>
      <c r="D394" s="48">
        <f t="shared" si="58"/>
        <v>1784.8385069533736</v>
      </c>
      <c r="E394" s="8">
        <f t="shared" si="61"/>
        <v>24.370712818613107</v>
      </c>
      <c r="F394" s="32">
        <f t="shared" si="65"/>
        <v>-6.9805959041483964E-4</v>
      </c>
      <c r="G394" s="20">
        <f t="shared" si="62"/>
        <v>-0.69805959041483956</v>
      </c>
      <c r="H394" s="1">
        <f t="shared" si="64"/>
        <v>6.0179253219504956E-5</v>
      </c>
      <c r="I394" s="8">
        <f t="shared" si="66"/>
        <v>78.842640676917213</v>
      </c>
      <c r="J394" s="8">
        <f t="shared" si="67"/>
        <v>6.095728566648857</v>
      </c>
    </row>
    <row r="395" spans="1:10" x14ac:dyDescent="0.2">
      <c r="A395" s="8">
        <f t="shared" si="68"/>
        <v>31.499999999999822</v>
      </c>
      <c r="B395" s="9">
        <f t="shared" si="59"/>
        <v>1808.5069944369213</v>
      </c>
      <c r="C395" s="9">
        <f t="shared" si="60"/>
        <v>3267.0553473430223</v>
      </c>
      <c r="D395" s="48">
        <f t="shared" si="58"/>
        <v>1808.5069944369213</v>
      </c>
      <c r="E395" s="8">
        <f t="shared" si="61"/>
        <v>24.385947070392842</v>
      </c>
      <c r="F395" s="32">
        <f t="shared" si="65"/>
        <v>-6.9861184509093595E-4</v>
      </c>
      <c r="G395" s="20">
        <f t="shared" si="62"/>
        <v>-0.69861184509093588</v>
      </c>
      <c r="H395" s="1">
        <f t="shared" si="64"/>
        <v>6.0214572932679072E-5</v>
      </c>
      <c r="I395" s="8">
        <f t="shared" si="66"/>
        <v>78.944566616379518</v>
      </c>
      <c r="J395" s="8">
        <f t="shared" si="67"/>
        <v>5.195335548871955</v>
      </c>
    </row>
    <row r="396" spans="1:10" x14ac:dyDescent="0.2">
      <c r="A396" s="8">
        <f t="shared" si="68"/>
        <v>31.583333333333155</v>
      </c>
      <c r="B396" s="9">
        <f t="shared" si="59"/>
        <v>1832.2036271300226</v>
      </c>
      <c r="C396" s="9">
        <f t="shared" si="60"/>
        <v>3268.4786017742645</v>
      </c>
      <c r="D396" s="48">
        <f t="shared" si="58"/>
        <v>1832.2036271300226</v>
      </c>
      <c r="E396" s="8">
        <f t="shared" si="61"/>
        <v>24.398748714361989</v>
      </c>
      <c r="F396" s="32">
        <f t="shared" si="65"/>
        <v>-6.9908849590961638E-4</v>
      </c>
      <c r="G396" s="20">
        <f t="shared" si="62"/>
        <v>-0.69908849590961641</v>
      </c>
      <c r="H396" s="1">
        <f t="shared" si="64"/>
        <v>6.0244249496795702E-5</v>
      </c>
      <c r="I396" s="8">
        <f t="shared" si="66"/>
        <v>79.030267274131305</v>
      </c>
      <c r="J396" s="8">
        <f t="shared" si="67"/>
        <v>4.2927693032465202</v>
      </c>
    </row>
    <row r="397" spans="1:10" x14ac:dyDescent="0.2">
      <c r="A397" s="8">
        <f t="shared" si="68"/>
        <v>31.666666666666487</v>
      </c>
      <c r="B397" s="9">
        <f t="shared" si="59"/>
        <v>1855.9235280108119</v>
      </c>
      <c r="C397" s="9">
        <f t="shared" si="60"/>
        <v>3269.6308083226909</v>
      </c>
      <c r="D397" s="48">
        <f t="shared" si="58"/>
        <v>1855.9235280108119</v>
      </c>
      <c r="E397" s="8">
        <f t="shared" si="61"/>
        <v>24.40911238349106</v>
      </c>
      <c r="F397" s="32">
        <f t="shared" si="65"/>
        <v>-6.9948922587803467E-4</v>
      </c>
      <c r="G397" s="20">
        <f t="shared" si="62"/>
        <v>-0.69948922587803464</v>
      </c>
      <c r="H397" s="1">
        <f t="shared" si="64"/>
        <v>6.0268272184229555E-5</v>
      </c>
      <c r="I397" s="8">
        <f t="shared" si="66"/>
        <v>79.099681092906536</v>
      </c>
      <c r="J397" s="8">
        <f t="shared" si="67"/>
        <v>3.3883985959535163</v>
      </c>
    </row>
    <row r="398" spans="1:10" x14ac:dyDescent="0.2">
      <c r="A398" s="8">
        <f t="shared" si="68"/>
        <v>31.749999999999819</v>
      </c>
      <c r="B398" s="9">
        <f t="shared" si="59"/>
        <v>1879.6618032705107</v>
      </c>
      <c r="C398" s="9">
        <f t="shared" si="60"/>
        <v>3270.5114812165552</v>
      </c>
      <c r="D398" s="48">
        <f t="shared" si="58"/>
        <v>1879.6618032705107</v>
      </c>
      <c r="E398" s="8">
        <f t="shared" si="61"/>
        <v>24.417033708443963</v>
      </c>
      <c r="F398" s="32">
        <f t="shared" si="65"/>
        <v>-6.9981376755805442E-4</v>
      </c>
      <c r="G398" s="20">
        <f t="shared" si="62"/>
        <v>-0.69981376755805447</v>
      </c>
      <c r="H398" s="1">
        <f t="shared" si="64"/>
        <v>6.0286632258485576E-5</v>
      </c>
      <c r="I398" s="8">
        <f t="shared" si="66"/>
        <v>79.15275772657921</v>
      </c>
      <c r="J398" s="8">
        <f t="shared" si="67"/>
        <v>2.4825940870863681</v>
      </c>
    </row>
    <row r="399" spans="1:10" x14ac:dyDescent="0.2">
      <c r="A399" s="8">
        <f t="shared" si="68"/>
        <v>31.833333333333151</v>
      </c>
      <c r="B399" s="9">
        <f t="shared" si="59"/>
        <v>1903.4135456878596</v>
      </c>
      <c r="C399" s="9">
        <f t="shared" si="60"/>
        <v>3271.1202461168882</v>
      </c>
      <c r="D399" s="48">
        <f t="shared" si="58"/>
        <v>1903.4135456878596</v>
      </c>
      <c r="E399" s="8">
        <f t="shared" si="61"/>
        <v>24.422509322180979</v>
      </c>
      <c r="F399" s="32">
        <f t="shared" si="65"/>
        <v>-7.0006190345544466E-4</v>
      </c>
      <c r="G399" s="20">
        <f t="shared" si="62"/>
        <v>-0.70006190345544472</v>
      </c>
      <c r="H399" s="1">
        <f t="shared" si="64"/>
        <v>6.0299322981311584E-5</v>
      </c>
      <c r="I399" s="8">
        <f t="shared" si="66"/>
        <v>79.189458112257469</v>
      </c>
      <c r="J399" s="8">
        <f t="shared" si="67"/>
        <v>1.575727954064962</v>
      </c>
    </row>
    <row r="400" spans="1:10" x14ac:dyDescent="0.2">
      <c r="A400" s="8">
        <f t="shared" si="68"/>
        <v>31.916666666666483</v>
      </c>
      <c r="B400" s="9">
        <f t="shared" si="59"/>
        <v>1927.1738380228198</v>
      </c>
      <c r="C400" s="9">
        <f t="shared" si="60"/>
        <v>3271.4568405158257</v>
      </c>
      <c r="D400" s="48">
        <f t="shared" si="58"/>
        <v>1927.1738380228198</v>
      </c>
      <c r="E400" s="8">
        <f t="shared" si="61"/>
        <v>24.425536863541552</v>
      </c>
      <c r="F400" s="32">
        <f t="shared" si="65"/>
        <v>-7.002334663379332E-4</v>
      </c>
      <c r="G400" s="20">
        <f t="shared" si="62"/>
        <v>-0.70023346633793326</v>
      </c>
      <c r="H400" s="1">
        <f t="shared" si="64"/>
        <v>6.0306339618262889E-5</v>
      </c>
      <c r="I400" s="8">
        <f t="shared" si="66"/>
        <v>79.209754526632707</v>
      </c>
      <c r="J400" s="8">
        <f t="shared" si="67"/>
        <v>0.66817351218226628</v>
      </c>
    </row>
  </sheetData>
  <pageMargins left="0.75" right="0.75" top="1" bottom="1" header="0.5" footer="0.5"/>
  <pageSetup paperSize="9" orientation="landscape" horizont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57</vt:i4>
      </vt:variant>
    </vt:vector>
  </HeadingPairs>
  <TitlesOfParts>
    <vt:vector size="63" baseType="lpstr">
      <vt:lpstr>Multiple trajectories</vt:lpstr>
      <vt:lpstr>Traj 1</vt:lpstr>
      <vt:lpstr>Traj 2</vt:lpstr>
      <vt:lpstr>Traj 3</vt:lpstr>
      <vt:lpstr>Traj 4</vt:lpstr>
      <vt:lpstr>Traj 5</vt:lpstr>
      <vt:lpstr>'Multiple trajectories'!alpha</vt:lpstr>
      <vt:lpstr>'Traj 1'!alpha</vt:lpstr>
      <vt:lpstr>'Traj 2'!alpha</vt:lpstr>
      <vt:lpstr>'Traj 3'!alpha</vt:lpstr>
      <vt:lpstr>'Traj 4'!alpha</vt:lpstr>
      <vt:lpstr>'Traj 5'!alpha</vt:lpstr>
      <vt:lpstr>'Multiple trajectories'!displ</vt:lpstr>
      <vt:lpstr>'Traj 1'!displ</vt:lpstr>
      <vt:lpstr>'Traj 2'!displ</vt:lpstr>
      <vt:lpstr>'Traj 3'!displ</vt:lpstr>
      <vt:lpstr>'Traj 4'!displ</vt:lpstr>
      <vt:lpstr>'Traj 5'!displ</vt:lpstr>
      <vt:lpstr>'Traj 1'!dp_dy</vt:lpstr>
      <vt:lpstr>'Traj 2'!dp_dy</vt:lpstr>
      <vt:lpstr>'Traj 3'!dp_dy</vt:lpstr>
      <vt:lpstr>'Traj 4'!dp_dy</vt:lpstr>
      <vt:lpstr>'Traj 5'!dp_dy</vt:lpstr>
      <vt:lpstr>'Traj 1'!f</vt:lpstr>
      <vt:lpstr>'Traj 2'!f</vt:lpstr>
      <vt:lpstr>'Traj 3'!f</vt:lpstr>
      <vt:lpstr>'Traj 4'!f</vt:lpstr>
      <vt:lpstr>'Traj 5'!f</vt:lpstr>
      <vt:lpstr>'Traj 1'!init_km_from_eq</vt:lpstr>
      <vt:lpstr>'Traj 2'!init_km_from_eq</vt:lpstr>
      <vt:lpstr>'Traj 3'!init_km_from_eq</vt:lpstr>
      <vt:lpstr>'Traj 4'!init_km_from_eq</vt:lpstr>
      <vt:lpstr>'Traj 5'!init_km_from_eq</vt:lpstr>
      <vt:lpstr>'Traj 1'!latitude</vt:lpstr>
      <vt:lpstr>'Traj 2'!latitude</vt:lpstr>
      <vt:lpstr>'Traj 3'!latitude</vt:lpstr>
      <vt:lpstr>'Traj 4'!latitude</vt:lpstr>
      <vt:lpstr>'Traj 5'!latitude</vt:lpstr>
      <vt:lpstr>'Traj 1'!rho</vt:lpstr>
      <vt:lpstr>'Traj 2'!rho</vt:lpstr>
      <vt:lpstr>'Traj 3'!rho</vt:lpstr>
      <vt:lpstr>'Traj 4'!rho</vt:lpstr>
      <vt:lpstr>'Traj 5'!rho</vt:lpstr>
      <vt:lpstr>'Traj 1'!sharpness</vt:lpstr>
      <vt:lpstr>'Traj 2'!sharpness</vt:lpstr>
      <vt:lpstr>'Traj 3'!sharpness</vt:lpstr>
      <vt:lpstr>'Traj 4'!sharpness</vt:lpstr>
      <vt:lpstr>'Traj 5'!sharpness</vt:lpstr>
      <vt:lpstr>'Traj 1'!time_step</vt:lpstr>
      <vt:lpstr>'Traj 2'!time_step</vt:lpstr>
      <vt:lpstr>'Traj 3'!time_step</vt:lpstr>
      <vt:lpstr>'Traj 4'!time_step</vt:lpstr>
      <vt:lpstr>'Traj 5'!time_step</vt:lpstr>
      <vt:lpstr>'Traj 1'!uo</vt:lpstr>
      <vt:lpstr>'Traj 2'!uo</vt:lpstr>
      <vt:lpstr>'Traj 3'!uo</vt:lpstr>
      <vt:lpstr>'Traj 4'!uo</vt:lpstr>
      <vt:lpstr>'Traj 5'!uo</vt:lpstr>
      <vt:lpstr>'Traj 1'!vo</vt:lpstr>
      <vt:lpstr>'Traj 2'!vo</vt:lpstr>
      <vt:lpstr>'Traj 3'!vo</vt:lpstr>
      <vt:lpstr>'Traj 4'!vo</vt:lpstr>
      <vt:lpstr>'Traj 5'!vo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Carter</dc:creator>
  <cp:lastModifiedBy>Chris Webster</cp:lastModifiedBy>
  <dcterms:created xsi:type="dcterms:W3CDTF">2004-05-16T09:00:14Z</dcterms:created>
  <dcterms:modified xsi:type="dcterms:W3CDTF">2021-05-07T03:20:54Z</dcterms:modified>
</cp:coreProperties>
</file>